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6828"/>
  <workbookPr defaultThemeVersion="124226"/>
  <mc:AlternateContent xmlns:mc="http://schemas.openxmlformats.org/markup-compatibility/2006">
    <mc:Choice Requires="x15">
      <x15ac:absPath xmlns:x15ac="http://schemas.microsoft.com/office/spreadsheetml/2010/11/ac" url="N:\00182 Daybreak\Documents\Construction\V8P2\"/>
    </mc:Choice>
  </mc:AlternateContent>
  <bookViews>
    <workbookView xWindow="-15" yWindow="45" windowWidth="7005" windowHeight="8295"/>
  </bookViews>
  <sheets>
    <sheet name="V8P2" sheetId="3" r:id="rId1"/>
    <sheet name="QTO ITEMS" sheetId="5" r:id="rId2"/>
  </sheets>
  <definedNames>
    <definedName name="_xlnm.Print_Area" localSheetId="0">V8P2!$B$1:$J$130</definedName>
    <definedName name="_xlnm.Print_Titles" localSheetId="0">V8P2!$1:$1</definedName>
  </definedNames>
  <calcPr calcId="162913"/>
</workbook>
</file>

<file path=xl/calcChain.xml><?xml version="1.0" encoding="utf-8"?>
<calcChain xmlns="http://schemas.openxmlformats.org/spreadsheetml/2006/main">
  <c r="E92" i="3" l="1"/>
  <c r="E94" i="3"/>
  <c r="E95" i="3"/>
  <c r="E93" i="3"/>
  <c r="F92" i="3" l="1"/>
  <c r="F93" i="3"/>
  <c r="F94" i="3"/>
  <c r="F95" i="3"/>
  <c r="D92" i="3"/>
  <c r="D93" i="3"/>
  <c r="D94" i="3"/>
  <c r="D95" i="3"/>
  <c r="F78" i="3"/>
  <c r="E78" i="3"/>
  <c r="D78" i="3"/>
  <c r="F55" i="3"/>
  <c r="F56" i="3"/>
  <c r="F57" i="3"/>
  <c r="F59" i="3"/>
  <c r="E55" i="3"/>
  <c r="E56" i="3"/>
  <c r="E57" i="3"/>
  <c r="E59" i="3"/>
  <c r="D55" i="3"/>
  <c r="D56" i="3"/>
  <c r="D57" i="3"/>
  <c r="F35" i="3"/>
  <c r="F36" i="3"/>
  <c r="F37" i="3"/>
  <c r="F38" i="3"/>
  <c r="F39" i="3"/>
  <c r="F40" i="3"/>
  <c r="F41" i="3"/>
  <c r="F42" i="3"/>
  <c r="F43" i="3"/>
  <c r="F45" i="3"/>
  <c r="F46" i="3"/>
  <c r="F47" i="3"/>
  <c r="F48" i="3"/>
  <c r="F49" i="3"/>
  <c r="F50" i="3"/>
  <c r="F51" i="3"/>
  <c r="E38" i="3"/>
  <c r="E39" i="3"/>
  <c r="E41" i="3"/>
  <c r="E45" i="3"/>
  <c r="E46" i="3"/>
  <c r="E47" i="3"/>
  <c r="E48" i="3"/>
  <c r="E49" i="3"/>
  <c r="E50" i="3"/>
  <c r="D36" i="3"/>
  <c r="D37" i="3"/>
  <c r="D38" i="3"/>
  <c r="D39" i="3"/>
  <c r="D40" i="3"/>
  <c r="D41" i="3"/>
  <c r="D42" i="3"/>
  <c r="D43" i="3"/>
  <c r="D45" i="3"/>
  <c r="D46" i="3"/>
  <c r="D47" i="3"/>
  <c r="D48" i="3"/>
  <c r="D49" i="3"/>
  <c r="D50" i="3"/>
  <c r="D51" i="3"/>
  <c r="F119" i="3" l="1"/>
  <c r="F120" i="3"/>
  <c r="F121" i="3"/>
  <c r="F122" i="3"/>
  <c r="F123" i="3"/>
  <c r="F124" i="3"/>
  <c r="E119" i="3"/>
  <c r="E120" i="3"/>
  <c r="E121" i="3"/>
  <c r="E122" i="3"/>
  <c r="E123" i="3"/>
  <c r="E124" i="3"/>
  <c r="E118" i="3"/>
  <c r="D119" i="3"/>
  <c r="D120" i="3"/>
  <c r="D121" i="3"/>
  <c r="D122" i="3"/>
  <c r="D123" i="3"/>
  <c r="D124" i="3"/>
  <c r="D118" i="3"/>
  <c r="F118" i="3" l="1"/>
  <c r="F108" i="3"/>
  <c r="F107" i="3"/>
  <c r="E108" i="3"/>
  <c r="E107" i="3"/>
  <c r="D108" i="3"/>
  <c r="D107" i="3"/>
  <c r="F98" i="3"/>
  <c r="F101" i="3"/>
  <c r="F102" i="3"/>
  <c r="F103" i="3"/>
  <c r="F104" i="3"/>
  <c r="D98" i="3"/>
  <c r="D101" i="3"/>
  <c r="D102" i="3"/>
  <c r="D103" i="3"/>
  <c r="D104" i="3"/>
  <c r="F91" i="3"/>
  <c r="D91" i="3"/>
  <c r="F84" i="3"/>
  <c r="F85" i="3"/>
  <c r="F86" i="3"/>
  <c r="F87" i="3"/>
  <c r="F88" i="3"/>
  <c r="F89" i="3"/>
  <c r="E85" i="3"/>
  <c r="E86" i="3"/>
  <c r="E87" i="3"/>
  <c r="E88" i="3"/>
  <c r="E89" i="3"/>
  <c r="D84" i="3"/>
  <c r="D85" i="3"/>
  <c r="D63" i="3"/>
  <c r="D64" i="3"/>
  <c r="D65" i="3"/>
  <c r="D66" i="3"/>
  <c r="D67" i="3"/>
  <c r="D69" i="3"/>
  <c r="D70" i="3"/>
  <c r="D71" i="3"/>
  <c r="D72" i="3"/>
  <c r="D73" i="3"/>
  <c r="D74" i="3"/>
  <c r="D75" i="3"/>
  <c r="D76" i="3"/>
  <c r="D77" i="3"/>
  <c r="D79" i="3"/>
  <c r="D62" i="3"/>
  <c r="F63" i="3"/>
  <c r="F64" i="3"/>
  <c r="F65" i="3"/>
  <c r="F66" i="3"/>
  <c r="F67" i="3"/>
  <c r="F69" i="3"/>
  <c r="F70" i="3"/>
  <c r="F71" i="3"/>
  <c r="F72" i="3"/>
  <c r="F73" i="3"/>
  <c r="F74" i="3"/>
  <c r="F75" i="3"/>
  <c r="F76" i="3"/>
  <c r="F77" i="3"/>
  <c r="F79" i="3"/>
  <c r="E63" i="3"/>
  <c r="E64" i="3"/>
  <c r="E65" i="3"/>
  <c r="E66" i="3"/>
  <c r="E71" i="3"/>
  <c r="E72" i="3"/>
  <c r="E73" i="3"/>
  <c r="E74" i="3"/>
  <c r="E75" i="3"/>
  <c r="E76" i="3"/>
  <c r="E77" i="3"/>
  <c r="E79" i="3"/>
  <c r="F62" i="3"/>
  <c r="F31" i="3"/>
  <c r="F32" i="3"/>
  <c r="F33" i="3"/>
  <c r="F34" i="3"/>
  <c r="D31" i="3"/>
  <c r="D32" i="3"/>
  <c r="D33" i="3"/>
  <c r="D34" i="3"/>
  <c r="D35" i="3"/>
  <c r="F21" i="3"/>
  <c r="F22" i="3"/>
  <c r="F23" i="3"/>
  <c r="F24" i="3"/>
  <c r="F25" i="3"/>
  <c r="F26" i="3"/>
  <c r="F27" i="3"/>
  <c r="F28" i="3"/>
  <c r="E21" i="3"/>
  <c r="E22" i="3"/>
  <c r="E23" i="3"/>
  <c r="E24" i="3"/>
  <c r="E25" i="3"/>
  <c r="E26" i="3"/>
  <c r="E27" i="3"/>
  <c r="E28" i="3"/>
  <c r="D21" i="3"/>
  <c r="D22" i="3"/>
  <c r="D23" i="3"/>
  <c r="D24" i="3"/>
  <c r="D25" i="3"/>
  <c r="D26" i="3"/>
  <c r="D27" i="3"/>
  <c r="D28" i="3"/>
  <c r="D14" i="3"/>
  <c r="D15" i="3"/>
  <c r="D16" i="3"/>
  <c r="D17" i="3"/>
  <c r="D18" i="3"/>
  <c r="D19" i="3"/>
  <c r="D20" i="3"/>
  <c r="D13" i="3"/>
  <c r="E18" i="3" l="1"/>
  <c r="E19" i="3"/>
  <c r="F18" i="3"/>
  <c r="F19" i="3"/>
  <c r="F20" i="3"/>
  <c r="F8" i="3" l="1"/>
  <c r="F9" i="3"/>
  <c r="F10" i="3"/>
  <c r="F12" i="3"/>
  <c r="F13" i="3"/>
  <c r="F14" i="3"/>
  <c r="F15" i="3"/>
  <c r="F16" i="3"/>
  <c r="F17" i="3"/>
  <c r="F7" i="3"/>
  <c r="D7" i="3"/>
  <c r="D12" i="3"/>
  <c r="I4" i="3" l="1"/>
  <c r="J31" i="3"/>
  <c r="I112" i="3" l="1"/>
  <c r="J112" i="3" s="1"/>
  <c r="I113" i="3"/>
  <c r="J113" i="3" s="1"/>
  <c r="I114" i="3"/>
  <c r="J114" i="3" s="1"/>
  <c r="I111" i="3"/>
  <c r="J111" i="3" s="1"/>
  <c r="E12" i="3" l="1"/>
  <c r="E13" i="3"/>
  <c r="E14" i="3"/>
  <c r="E17" i="3"/>
  <c r="I59" i="3"/>
  <c r="J59" i="3" s="1"/>
  <c r="I63" i="3"/>
  <c r="J63" i="3" s="1"/>
  <c r="I64" i="3"/>
  <c r="J64" i="3" s="1"/>
  <c r="I66" i="3"/>
  <c r="J66" i="3" s="1"/>
  <c r="I67" i="3"/>
  <c r="J67" i="3" s="1"/>
  <c r="I69" i="3"/>
  <c r="J69" i="3" s="1"/>
  <c r="I100" i="3"/>
  <c r="J100" i="3" s="1"/>
  <c r="I101" i="3"/>
  <c r="J101" i="3" s="1"/>
  <c r="I102" i="3"/>
  <c r="J102" i="3" s="1"/>
  <c r="I103" i="3"/>
  <c r="J103" i="3" s="1"/>
  <c r="I104" i="3"/>
  <c r="J104" i="3" s="1"/>
  <c r="I118" i="3"/>
  <c r="I119" i="3"/>
  <c r="I123" i="3"/>
  <c r="I124" i="3"/>
  <c r="E8" i="3"/>
  <c r="E9" i="3"/>
</calcChain>
</file>

<file path=xl/sharedStrings.xml><?xml version="1.0" encoding="utf-8"?>
<sst xmlns="http://schemas.openxmlformats.org/spreadsheetml/2006/main" count="380" uniqueCount="224">
  <si>
    <t>ITEMIZED DESCRIPTION</t>
  </si>
  <si>
    <t>QUANTITY</t>
  </si>
  <si>
    <t>02722 - SANITARY SEWER SYSTEMS</t>
  </si>
  <si>
    <t>02721 - STORM DRAINAGE SYSTEMS</t>
  </si>
  <si>
    <t>02665 - DOMESTIC WATER SYSTEMS</t>
  </si>
  <si>
    <t>02510 - ROADWAY IMPROVEMENTS</t>
  </si>
  <si>
    <t>02813 - ELEC, SIGNS, STRIPES &amp; EROSION CONTROL</t>
  </si>
  <si>
    <t>02814 - MISCELLANEOUS</t>
  </si>
  <si>
    <t>Electrical/Dry Utilities (Estimated)</t>
  </si>
  <si>
    <t>Signage &amp; Striping</t>
  </si>
  <si>
    <t>Erosion Control</t>
  </si>
  <si>
    <t>Striping</t>
  </si>
  <si>
    <t>Mass Grade Cut</t>
  </si>
  <si>
    <t>UNIT</t>
  </si>
  <si>
    <t>UNIT COST</t>
  </si>
  <si>
    <t>TOTAL COST</t>
  </si>
  <si>
    <t>Grand Total</t>
  </si>
  <si>
    <t>02510-0004</t>
  </si>
  <si>
    <t>02510-0005</t>
  </si>
  <si>
    <t>02510-0007</t>
  </si>
  <si>
    <t>02510-0009</t>
  </si>
  <si>
    <t>02510-0013</t>
  </si>
  <si>
    <t>02510-0014</t>
  </si>
  <si>
    <t>02510-0015</t>
  </si>
  <si>
    <t>02510-0019</t>
  </si>
  <si>
    <t>02510-0020</t>
  </si>
  <si>
    <t>02665-0003</t>
  </si>
  <si>
    <t>02665-0006</t>
  </si>
  <si>
    <t>02665-0007</t>
  </si>
  <si>
    <t>02665-0011</t>
  </si>
  <si>
    <t>02665-0014</t>
  </si>
  <si>
    <t>02665-0015</t>
  </si>
  <si>
    <t>02665-0017</t>
  </si>
  <si>
    <t>02665-0022</t>
  </si>
  <si>
    <t>02665-0023</t>
  </si>
  <si>
    <t>02722-0001</t>
  </si>
  <si>
    <t>02722-0005</t>
  </si>
  <si>
    <t>02813-0002</t>
  </si>
  <si>
    <t>02813-0004</t>
  </si>
  <si>
    <t>02815-0003</t>
  </si>
  <si>
    <t>02815-0004</t>
  </si>
  <si>
    <t>02815-0017</t>
  </si>
  <si>
    <t>02816-0001</t>
  </si>
  <si>
    <t>02816-0002</t>
  </si>
  <si>
    <t>02817-0003</t>
  </si>
  <si>
    <t>02817-0004</t>
  </si>
  <si>
    <t>02817-0005</t>
  </si>
  <si>
    <t>02510-0001</t>
  </si>
  <si>
    <t>02510-0002</t>
  </si>
  <si>
    <t>02510-0003</t>
  </si>
  <si>
    <t>02510-0010</t>
  </si>
  <si>
    <t>02510-0011</t>
  </si>
  <si>
    <t>02510-0018</t>
  </si>
  <si>
    <t>02665-0002</t>
  </si>
  <si>
    <t>02665-0009</t>
  </si>
  <si>
    <t>02665-0010</t>
  </si>
  <si>
    <t>02665-0012</t>
  </si>
  <si>
    <t>02665-0018</t>
  </si>
  <si>
    <t>02665-0019</t>
  </si>
  <si>
    <t>02665-0024</t>
  </si>
  <si>
    <t>02721-0002</t>
  </si>
  <si>
    <t>02721-0005</t>
  </si>
  <si>
    <t>02721-0006</t>
  </si>
  <si>
    <t>02721-0007</t>
  </si>
  <si>
    <t>02722-0002</t>
  </si>
  <si>
    <t>02722-0003</t>
  </si>
  <si>
    <t>02722-0006</t>
  </si>
  <si>
    <t>02722-0010</t>
  </si>
  <si>
    <t>02722-0011</t>
  </si>
  <si>
    <t>02813-0005</t>
  </si>
  <si>
    <t>02813-0006</t>
  </si>
  <si>
    <t>02813-0007</t>
  </si>
  <si>
    <t>02815-0005</t>
  </si>
  <si>
    <t>02815-0014</t>
  </si>
  <si>
    <t>02815-0015</t>
  </si>
  <si>
    <t>02815-0016</t>
  </si>
  <si>
    <t>02817-0001</t>
  </si>
  <si>
    <t>02814-0001</t>
  </si>
  <si>
    <t>02814-0002</t>
  </si>
  <si>
    <t>02814-0003</t>
  </si>
  <si>
    <t>02814-0004</t>
  </si>
  <si>
    <t>Mass Grade Fill</t>
  </si>
  <si>
    <t>CY</t>
  </si>
  <si>
    <t>This amount will be subtracted from contract if not poured in cold weather.</t>
  </si>
  <si>
    <t>*This item is the additional cost above the base price to pour and cure concrete during cold weather.</t>
  </si>
  <si>
    <t>02813-0003</t>
  </si>
  <si>
    <t>02722-0015</t>
  </si>
  <si>
    <t>02722-0016</t>
  </si>
  <si>
    <t>02813-0010</t>
  </si>
  <si>
    <t>02510-0021</t>
  </si>
  <si>
    <t>02510-0022</t>
  </si>
  <si>
    <t>02510-0023</t>
  </si>
  <si>
    <t>Joint trench crossings for dry utilities</t>
  </si>
  <si>
    <t>02813-0011</t>
  </si>
  <si>
    <t>02813-0012</t>
  </si>
  <si>
    <t>02813-0013</t>
  </si>
  <si>
    <t>02813-0014</t>
  </si>
  <si>
    <t>02665-0026</t>
  </si>
  <si>
    <t>02813-0015</t>
  </si>
  <si>
    <t>02722-0017</t>
  </si>
  <si>
    <t>02722-0018</t>
  </si>
  <si>
    <t>02722-0019</t>
  </si>
  <si>
    <t>02722-0020</t>
  </si>
  <si>
    <t>02722-0021</t>
  </si>
  <si>
    <t>02722-0022</t>
  </si>
  <si>
    <t>02722-0023</t>
  </si>
  <si>
    <t>02722-0024</t>
  </si>
  <si>
    <t>**Work completed under each bid item shall be considered complete compensation for all labor, equipment, and materials necessary to construction the item per the governing agencies specifications and standard drawings.  Work under this item may also include, but not limited to, mobilization, traffic control, excavation, saw cutting, coring, concrete casting, trenching, landscaping and other miscellaneous site work.</t>
  </si>
  <si>
    <t>02510-0031</t>
  </si>
  <si>
    <t>02510-0035</t>
  </si>
  <si>
    <t>02510-0036</t>
  </si>
  <si>
    <t>02510-0037</t>
  </si>
  <si>
    <t>02510-0038</t>
  </si>
  <si>
    <t>02510-0039</t>
  </si>
  <si>
    <t>02510-0040</t>
  </si>
  <si>
    <t>02510-0041</t>
  </si>
  <si>
    <t>02814-0005</t>
  </si>
  <si>
    <t>02814-0006</t>
  </si>
  <si>
    <t>02814-0007</t>
  </si>
  <si>
    <t>02665-0029</t>
  </si>
  <si>
    <t>02665-0030</t>
  </si>
  <si>
    <t>02665-0033</t>
  </si>
  <si>
    <t>02721-0016</t>
  </si>
  <si>
    <t>02722-0025</t>
  </si>
  <si>
    <t>02817-0006</t>
  </si>
  <si>
    <t>PAY_ITEM_ID</t>
  </si>
  <si>
    <t>DESCRIPTION</t>
  </si>
  <si>
    <t>Subgrade Prep for Roadways (5' Behind ROW Ea. Side)</t>
  </si>
  <si>
    <t>SQFT</t>
  </si>
  <si>
    <t>3" PG 64-22 Asphalt (Pavement Section)</t>
  </si>
  <si>
    <t>2.5-foot Curb and Gutter with Base Course</t>
  </si>
  <si>
    <t>LNFT</t>
  </si>
  <si>
    <t>5' wide Sidewalk (5" thick) with Base Course</t>
  </si>
  <si>
    <t>Sidewalk Handicap Ramps W/ Base Course</t>
  </si>
  <si>
    <t>EACH</t>
  </si>
  <si>
    <t xml:space="preserve">Sidewalk Handicap Ramps Long W/ Base Course </t>
  </si>
  <si>
    <t>Subgrade Prep for Lanes ROW to ROW</t>
  </si>
  <si>
    <t>Lane 6" Granular Base Course ROW to ROW</t>
  </si>
  <si>
    <t>Lane 6" 4500 psi Concrete</t>
  </si>
  <si>
    <t>Lane Drive Approach with Base Course</t>
  </si>
  <si>
    <t>8' Concrete Waterway</t>
  </si>
  <si>
    <t>Temporary Turn Around</t>
  </si>
  <si>
    <t>8" C-900 Pipe</t>
  </si>
  <si>
    <t>12'' CLASS 52 DI Pipe</t>
  </si>
  <si>
    <t>8" Gate Valves with valve box/cover</t>
  </si>
  <si>
    <t>12" Gate Valves with valve box/cover</t>
  </si>
  <si>
    <t>Fire Hydrant Assembly (Includes Valve &amp; Piping)</t>
  </si>
  <si>
    <t>Fire Hydrant Concrete Pad</t>
  </si>
  <si>
    <t>8" x 6" Fire Hydrant Tee</t>
  </si>
  <si>
    <t>12" x 6" Fire Hydrant Tee</t>
  </si>
  <si>
    <t xml:space="preserve">11.25° Bend </t>
  </si>
  <si>
    <t>22.5° Bend</t>
  </si>
  <si>
    <t>90° Bend</t>
  </si>
  <si>
    <t>3/4" Service Connections with 3/4" meters</t>
  </si>
  <si>
    <t>1" Service Connection with 3/4" meter</t>
  </si>
  <si>
    <t xml:space="preserve">2" Blow Off Assembly </t>
  </si>
  <si>
    <t>8" Tie-ins to existing system</t>
  </si>
  <si>
    <t>12" Tie-ins to existing system</t>
  </si>
  <si>
    <t>8"  Tee</t>
  </si>
  <si>
    <t>8" Cross</t>
  </si>
  <si>
    <t>12" Cross</t>
  </si>
  <si>
    <t>12" x 8" Reducer</t>
  </si>
  <si>
    <t>18" RCP CLIII Pipe</t>
  </si>
  <si>
    <t>Catch Basin</t>
  </si>
  <si>
    <t>Combo Box</t>
  </si>
  <si>
    <t>Tie Pipe to Existing Pipe</t>
  </si>
  <si>
    <t xml:space="preserve">8" PVC Sewer Line </t>
  </si>
  <si>
    <t xml:space="preserve">10" PVC Sewer Line </t>
  </si>
  <si>
    <t>15" PVC Sewer Line</t>
  </si>
  <si>
    <t>4' Manhole</t>
  </si>
  <si>
    <t>5' Manhole</t>
  </si>
  <si>
    <t>4" Service Laterals (Housing Only)</t>
  </si>
  <si>
    <t>4" Service Lateral Trench Import (25% of Trench in Roadway)</t>
  </si>
  <si>
    <t>Stub and Plug</t>
  </si>
  <si>
    <t>Tie to existing</t>
  </si>
  <si>
    <t xml:space="preserve">Nose on Connection </t>
  </si>
  <si>
    <t>Sewer Import Fill (75% on a 5' wide trench)</t>
  </si>
  <si>
    <t>CAT 3 Lights w/Poles</t>
  </si>
  <si>
    <t>CAT 4 Lights w/Poles</t>
  </si>
  <si>
    <t>Conduit Box</t>
  </si>
  <si>
    <t>2 Gauge Wire (1)</t>
  </si>
  <si>
    <t>4 Gauge Wire (1)</t>
  </si>
  <si>
    <t>6 Gauge Wire (1)</t>
  </si>
  <si>
    <t>2" Conduit - Along Street (1)</t>
  </si>
  <si>
    <t xml:space="preserve">    2" Conduit </t>
  </si>
  <si>
    <t xml:space="preserve">    4" Conduit </t>
  </si>
  <si>
    <t xml:space="preserve">    6" Conduit</t>
  </si>
  <si>
    <t xml:space="preserve">     8" conduit</t>
  </si>
  <si>
    <t xml:space="preserve">    Trenching For Dry Utility Crossings</t>
  </si>
  <si>
    <t>Survey Monumentation</t>
  </si>
  <si>
    <t>Mobilization/Demobilization</t>
  </si>
  <si>
    <t>HSE Compliance</t>
  </si>
  <si>
    <t>R1-1 Stop Sign</t>
  </si>
  <si>
    <t>Side Walk Ends</t>
  </si>
  <si>
    <t>Street Name Signs</t>
  </si>
  <si>
    <t>R11-2 Road closed</t>
  </si>
  <si>
    <t xml:space="preserve">   Stop Bar Markings (Thermoplastic Tape)</t>
  </si>
  <si>
    <t xml:space="preserve">   Cross walk (Thermoplastic Tape)</t>
  </si>
  <si>
    <t>9" Granular Subbase, Lip to Lip</t>
  </si>
  <si>
    <t>4" PG 64-22 Asphalt (Pavement Section)</t>
  </si>
  <si>
    <t>11" Granular Subbase, Lip to Lip</t>
  </si>
  <si>
    <t>10" Granular Base Course, Lip to Lip</t>
  </si>
  <si>
    <t>8" Granular Subbase, Lip to Lip</t>
  </si>
  <si>
    <t>Roadway Over excavation and Import (25% for 18" TBC to TBC)</t>
  </si>
  <si>
    <t>Decorative Base &amp; Cap</t>
  </si>
  <si>
    <t>5' Clean Out SD Manhole</t>
  </si>
  <si>
    <t>Tie Pipe to Existing Catch Basin</t>
  </si>
  <si>
    <t xml:space="preserve">2 Gauge Wire </t>
  </si>
  <si>
    <t>4 Gauge Wire</t>
  </si>
  <si>
    <t>6 Gauge Wire</t>
  </si>
  <si>
    <t>2" Conduit - Along Street</t>
  </si>
  <si>
    <t>W11A-2 Ped XING</t>
  </si>
  <si>
    <t>W16-7PL Sign Arrow</t>
  </si>
  <si>
    <t>Stabilized Construction Entrance Maintenance</t>
  </si>
  <si>
    <t>LPSM</t>
  </si>
  <si>
    <t>Temporary diversion ditch</t>
  </si>
  <si>
    <t>2500 CF Sedimentation basin</t>
  </si>
  <si>
    <t>10000 CF Sedimentation basin</t>
  </si>
  <si>
    <t>Filter Sock Inlet Protection</t>
  </si>
  <si>
    <t>Top Soil</t>
  </si>
  <si>
    <t>3" PG 64-22 Asphalt (Pavement Section) (15% Max Recycled)</t>
  </si>
  <si>
    <t>4" PG 64-22 Asphalt (Pavement Section) (15% Max Recycled)</t>
  </si>
  <si>
    <t>2" Service Connection with 2" meter</t>
  </si>
  <si>
    <t>6" Service Laterals (Housing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</si>
</sst>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164" formatCode="&quot;$&quot;#,##0.00"/>
    <numFmt numFmtId="165" formatCode="_(&quot;$&quot;* #,##0_);_(&quot;$&quot;* \(#,##0\);_(&quot;$&quot;* &quot;-&quot;??_);_(@_)"/>
    <numFmt numFmtId="166" formatCode="0."/>
  </numFmts>
  <fonts count="21">
    <font>
      <sz val="10"/>
      <name val="Arial"/>
    </font>
    <font>
      <sz val="10"/>
      <name val="Arial"/>
      <family val="2"/>
    </font>
    <font>
      <sz val="10"/>
      <color indexed="9"/>
      <name val="Arial"/>
      <family val="2"/>
    </font>
    <font>
      <b/>
      <sz val="10"/>
      <color indexed="9"/>
      <name val="Arial"/>
      <family val="2"/>
    </font>
    <font>
      <sz val="8"/>
      <name val="Arial"/>
      <family val="2"/>
    </font>
    <font>
      <b/>
      <sz val="10"/>
      <name val="Arial"/>
      <family val="2"/>
    </font>
    <font>
      <sz val="10"/>
      <name val="Arial"/>
      <family val="2"/>
    </font>
    <font>
      <b/>
      <sz val="10"/>
      <name val="Arial"/>
      <family val="2"/>
    </font>
    <font>
      <b/>
      <sz val="9"/>
      <name val="Arial"/>
      <family val="2"/>
    </font>
    <font>
      <b/>
      <sz val="8"/>
      <name val="Arial"/>
      <family val="2"/>
    </font>
    <font>
      <b/>
      <sz val="8"/>
      <name val="Arial"/>
      <family val="2"/>
    </font>
    <font>
      <sz val="10"/>
      <color indexed="56"/>
      <name val="Arial"/>
      <family val="2"/>
    </font>
    <font>
      <sz val="12"/>
      <name val="Arial"/>
      <family val="2"/>
    </font>
    <font>
      <b/>
      <sz val="12"/>
      <name val="Arial"/>
      <family val="2"/>
    </font>
    <font>
      <b/>
      <u/>
      <sz val="10"/>
      <name val="Arial"/>
      <family val="2"/>
    </font>
    <font>
      <sz val="8"/>
      <name val="Arial"/>
      <family val="2"/>
    </font>
    <font>
      <i/>
      <sz val="8"/>
      <name val="Arial"/>
      <family val="2"/>
    </font>
    <font>
      <sz val="8"/>
      <color indexed="56"/>
      <name val="Arial"/>
      <family val="2"/>
    </font>
    <font>
      <b/>
      <i/>
      <sz val="14"/>
      <name val="Arial"/>
      <family val="2"/>
    </font>
    <font>
      <sz val="9"/>
      <name val="Arial"/>
      <family val="2"/>
    </font>
    <font>
      <sz val="10"/>
      <name val="Arial Unicode MS"/>
      <family val="2"/>
    </font>
  </fonts>
  <fills count="7">
    <fill>
      <patternFill patternType="none"/>
    </fill>
    <fill>
      <patternFill patternType="gray125"/>
    </fill>
    <fill>
      <patternFill patternType="solid">
        <fgColor indexed="56"/>
        <bgColor indexed="56"/>
      </patternFill>
    </fill>
    <fill>
      <patternFill patternType="solid">
        <fgColor indexed="41"/>
        <bgColor indexed="64"/>
      </patternFill>
    </fill>
    <fill>
      <patternFill patternType="solid">
        <fgColor indexed="47"/>
        <bgColor indexed="64"/>
      </patternFill>
    </fill>
    <fill>
      <patternFill patternType="solid">
        <fgColor theme="0"/>
        <bgColor indexed="64"/>
      </patternFill>
    </fill>
    <fill>
      <patternFill patternType="solid">
        <fgColor theme="0" tint="-0.14999847407452621"/>
        <bgColor indexed="64"/>
      </patternFill>
    </fill>
  </fills>
  <borders count="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s>
  <cellStyleXfs count="3">
    <xf numFmtId="0" fontId="0" fillId="0" borderId="0"/>
    <xf numFmtId="44" fontId="1" fillId="0" borderId="0" applyFont="0" applyFill="0" applyBorder="0" applyAlignment="0" applyProtection="0"/>
    <xf numFmtId="44" fontId="6" fillId="0" borderId="0" applyFont="0" applyFill="0" applyBorder="0" applyAlignment="0" applyProtection="0"/>
  </cellStyleXfs>
  <cellXfs count="183">
    <xf numFmtId="0" fontId="0" fillId="0" borderId="0" xfId="0"/>
    <xf numFmtId="0" fontId="0" fillId="0" borderId="0" xfId="0" applyBorder="1"/>
    <xf numFmtId="0" fontId="6" fillId="0" borderId="0" xfId="0" applyFont="1"/>
    <xf numFmtId="0" fontId="11" fillId="0" borderId="0" xfId="0" applyFont="1"/>
    <xf numFmtId="0" fontId="2" fillId="2" borderId="1" xfId="0" applyFont="1" applyFill="1" applyBorder="1" applyAlignment="1">
      <alignment vertical="center"/>
    </xf>
    <xf numFmtId="0" fontId="3" fillId="2" borderId="2" xfId="0" applyFont="1" applyFill="1" applyBorder="1" applyAlignment="1">
      <alignment vertical="center"/>
    </xf>
    <xf numFmtId="164" fontId="3" fillId="2" borderId="2" xfId="0" applyNumberFormat="1" applyFont="1" applyFill="1" applyBorder="1" applyAlignment="1">
      <alignment horizontal="center" vertical="center"/>
    </xf>
    <xf numFmtId="0" fontId="3" fillId="2" borderId="2" xfId="0" applyFont="1" applyFill="1" applyBorder="1" applyAlignment="1">
      <alignment horizontal="center" vertical="center"/>
    </xf>
    <xf numFmtId="0" fontId="2" fillId="2" borderId="2" xfId="0" applyFont="1" applyFill="1" applyBorder="1" applyAlignment="1">
      <alignment vertical="center"/>
    </xf>
    <xf numFmtId="0" fontId="0" fillId="0" borderId="0" xfId="0" applyBorder="1" applyAlignment="1">
      <alignment vertical="center"/>
    </xf>
    <xf numFmtId="0" fontId="4" fillId="0" borderId="0" xfId="0" applyFont="1" applyBorder="1" applyAlignment="1">
      <alignment vertical="center"/>
    </xf>
    <xf numFmtId="164" fontId="4" fillId="0" borderId="0" xfId="0" applyNumberFormat="1" applyFont="1" applyAlignment="1">
      <alignment vertical="center"/>
    </xf>
    <xf numFmtId="0" fontId="4" fillId="0" borderId="0" xfId="0" applyFont="1" applyAlignment="1">
      <alignment vertical="center"/>
    </xf>
    <xf numFmtId="0" fontId="7" fillId="0" borderId="0" xfId="0" applyFont="1" applyBorder="1" applyAlignment="1">
      <alignment vertical="center"/>
    </xf>
    <xf numFmtId="3" fontId="4" fillId="0" borderId="0" xfId="0" applyNumberFormat="1" applyFont="1" applyBorder="1" applyAlignment="1">
      <alignment vertical="center"/>
    </xf>
    <xf numFmtId="3" fontId="4" fillId="0" borderId="0" xfId="0" applyNumberFormat="1" applyFont="1" applyFill="1" applyBorder="1" applyAlignment="1">
      <alignment vertical="center"/>
    </xf>
    <xf numFmtId="0" fontId="9" fillId="0" borderId="0" xfId="0" applyFont="1" applyBorder="1" applyAlignment="1">
      <alignment vertical="center"/>
    </xf>
    <xf numFmtId="0" fontId="4" fillId="0" borderId="0" xfId="0" applyFont="1" applyFill="1" applyBorder="1" applyAlignment="1">
      <alignment vertical="center"/>
    </xf>
    <xf numFmtId="0" fontId="6" fillId="0" borderId="0" xfId="0" applyFont="1" applyFill="1" applyBorder="1" applyAlignment="1">
      <alignment vertical="center"/>
    </xf>
    <xf numFmtId="0" fontId="12" fillId="0" borderId="0" xfId="0" applyFont="1" applyAlignment="1">
      <alignment vertical="center"/>
    </xf>
    <xf numFmtId="0" fontId="0" fillId="0" borderId="0" xfId="0"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6" fillId="0" borderId="0" xfId="0" applyFont="1" applyFill="1"/>
    <xf numFmtId="0" fontId="14" fillId="0" borderId="0" xfId="0" applyFont="1" applyAlignment="1">
      <alignment vertical="center"/>
    </xf>
    <xf numFmtId="0" fontId="4" fillId="0" borderId="0" xfId="0" applyFont="1" applyBorder="1" applyAlignment="1">
      <alignment horizontal="left" vertical="center"/>
    </xf>
    <xf numFmtId="0" fontId="4" fillId="0" borderId="0" xfId="0" applyFont="1" applyFill="1" applyBorder="1" applyAlignment="1">
      <alignment horizontal="left" vertical="center"/>
    </xf>
    <xf numFmtId="0" fontId="0" fillId="0" borderId="0" xfId="0" applyFill="1"/>
    <xf numFmtId="165" fontId="8" fillId="0" borderId="0" xfId="1" applyNumberFormat="1" applyFont="1" applyAlignment="1">
      <alignment vertical="center"/>
    </xf>
    <xf numFmtId="165" fontId="4" fillId="0" borderId="0" xfId="1" applyNumberFormat="1" applyFont="1" applyAlignment="1">
      <alignment vertical="center"/>
    </xf>
    <xf numFmtId="165" fontId="8" fillId="0" borderId="0" xfId="1" applyNumberFormat="1" applyFont="1" applyBorder="1" applyAlignment="1">
      <alignment vertical="center"/>
    </xf>
    <xf numFmtId="165" fontId="4" fillId="0" borderId="0" xfId="1" applyNumberFormat="1" applyFont="1" applyFill="1" applyAlignment="1">
      <alignment vertical="center"/>
    </xf>
    <xf numFmtId="0" fontId="6" fillId="0" borderId="0" xfId="0" applyFont="1" applyAlignment="1">
      <alignment horizontal="center" vertical="center"/>
    </xf>
    <xf numFmtId="0" fontId="6" fillId="0" borderId="0" xfId="0" applyFont="1" applyFill="1" applyAlignment="1">
      <alignment horizontal="center" vertical="center"/>
    </xf>
    <xf numFmtId="164" fontId="0" fillId="0" borderId="0" xfId="0" applyNumberFormat="1" applyAlignment="1">
      <alignment horizontal="center" vertical="center"/>
    </xf>
    <xf numFmtId="0" fontId="15" fillId="0" borderId="0" xfId="0" applyFont="1" applyAlignment="1">
      <alignment vertical="center"/>
    </xf>
    <xf numFmtId="0" fontId="14" fillId="0" borderId="0" xfId="0" applyFont="1" applyFill="1" applyAlignment="1">
      <alignment vertical="center"/>
    </xf>
    <xf numFmtId="0" fontId="15" fillId="0" borderId="0" xfId="0" applyFont="1" applyFill="1" applyAlignment="1">
      <alignment vertical="center"/>
    </xf>
    <xf numFmtId="0" fontId="15" fillId="0" borderId="0" xfId="0" applyFont="1" applyFill="1" applyBorder="1" applyAlignment="1">
      <alignment vertical="center"/>
    </xf>
    <xf numFmtId="0" fontId="12" fillId="0" borderId="0" xfId="0" applyFont="1" applyFill="1" applyBorder="1" applyAlignment="1">
      <alignment vertical="center"/>
    </xf>
    <xf numFmtId="0" fontId="0" fillId="0" borderId="0" xfId="0" applyFill="1" applyAlignment="1">
      <alignment vertical="center"/>
    </xf>
    <xf numFmtId="0" fontId="15" fillId="0" borderId="0" xfId="0" applyFont="1" applyFill="1" applyAlignment="1">
      <alignment horizontal="center" vertical="center"/>
    </xf>
    <xf numFmtId="0" fontId="15" fillId="0" borderId="0" xfId="0" applyFont="1" applyFill="1" applyBorder="1" applyAlignment="1">
      <alignment horizontal="left" vertical="center"/>
    </xf>
    <xf numFmtId="165" fontId="13" fillId="0" borderId="0" xfId="1" applyNumberFormat="1" applyFont="1" applyBorder="1" applyAlignment="1">
      <alignment vertical="center"/>
    </xf>
    <xf numFmtId="0" fontId="0" fillId="0" borderId="0" xfId="0" applyFill="1" applyBorder="1" applyAlignment="1">
      <alignment horizontal="center" vertical="center"/>
    </xf>
    <xf numFmtId="0" fontId="14" fillId="0" borderId="0" xfId="0" applyFont="1" applyFill="1" applyBorder="1" applyAlignment="1">
      <alignment vertical="center"/>
    </xf>
    <xf numFmtId="166" fontId="19" fillId="0" borderId="0" xfId="0" applyNumberFormat="1" applyFont="1" applyFill="1" applyBorder="1" applyAlignment="1">
      <alignment horizontal="right"/>
    </xf>
    <xf numFmtId="166" fontId="19" fillId="0" borderId="0" xfId="0" applyNumberFormat="1" applyFont="1" applyFill="1" applyBorder="1" applyAlignment="1">
      <alignment horizontal="left"/>
    </xf>
    <xf numFmtId="166" fontId="19" fillId="0" borderId="0" xfId="0" applyNumberFormat="1" applyFont="1" applyFill="1" applyBorder="1" applyAlignment="1">
      <alignment horizontal="right" vertical="top"/>
    </xf>
    <xf numFmtId="2" fontId="19" fillId="0" borderId="0" xfId="0" applyNumberFormat="1" applyFont="1" applyFill="1" applyBorder="1" applyAlignment="1">
      <alignment horizontal="left" vertical="top" wrapText="1"/>
    </xf>
    <xf numFmtId="166" fontId="4" fillId="0" borderId="0" xfId="0" applyNumberFormat="1" applyFont="1" applyFill="1" applyBorder="1" applyAlignment="1">
      <alignment horizontal="right"/>
    </xf>
    <xf numFmtId="2" fontId="4" fillId="0" borderId="0" xfId="0" applyNumberFormat="1" applyFont="1" applyFill="1" applyBorder="1" applyAlignment="1">
      <alignment horizontal="left" vertical="top" wrapText="1"/>
    </xf>
    <xf numFmtId="0" fontId="18" fillId="0" borderId="0" xfId="0" applyFont="1" applyFill="1" applyBorder="1" applyAlignment="1">
      <alignment horizontal="left" vertical="center"/>
    </xf>
    <xf numFmtId="0" fontId="15" fillId="0" borderId="0" xfId="0" applyFont="1" applyFill="1" applyBorder="1"/>
    <xf numFmtId="0" fontId="15" fillId="0" borderId="0" xfId="0" applyFont="1" applyFill="1" applyBorder="1" applyAlignment="1">
      <alignment horizontal="center" vertical="center"/>
    </xf>
    <xf numFmtId="0" fontId="17" fillId="0" borderId="0" xfId="0" applyFont="1" applyFill="1" applyBorder="1"/>
    <xf numFmtId="0" fontId="12" fillId="0" borderId="0" xfId="0" applyFont="1" applyFill="1" applyBorder="1"/>
    <xf numFmtId="0" fontId="4" fillId="0" borderId="0" xfId="0" applyFont="1" applyFill="1" applyBorder="1" applyAlignment="1">
      <alignment horizontal="center" vertical="center"/>
    </xf>
    <xf numFmtId="0" fontId="16" fillId="0" borderId="0" xfId="0" applyFont="1" applyFill="1" applyBorder="1" applyAlignment="1" applyProtection="1">
      <alignment vertical="center"/>
      <protection locked="0"/>
    </xf>
    <xf numFmtId="0" fontId="16" fillId="0" borderId="0" xfId="0" applyFont="1" applyFill="1" applyBorder="1" applyAlignment="1">
      <alignment vertical="center"/>
    </xf>
    <xf numFmtId="165" fontId="8" fillId="0" borderId="0" xfId="2" applyNumberFormat="1" applyFont="1" applyBorder="1" applyAlignment="1">
      <alignment vertical="center"/>
    </xf>
    <xf numFmtId="0" fontId="5" fillId="0" borderId="0" xfId="0" applyFont="1" applyAlignment="1">
      <alignment horizontal="center" vertical="center"/>
    </xf>
    <xf numFmtId="0" fontId="5" fillId="0" borderId="0" xfId="0" applyFont="1"/>
    <xf numFmtId="0" fontId="4" fillId="0" borderId="3" xfId="0" applyFont="1" applyBorder="1" applyAlignment="1">
      <alignment vertical="center"/>
    </xf>
    <xf numFmtId="0" fontId="4" fillId="0" borderId="3" xfId="0" applyFont="1" applyFill="1" applyBorder="1" applyAlignment="1">
      <alignment vertical="center"/>
    </xf>
    <xf numFmtId="3" fontId="4" fillId="0" borderId="3" xfId="0" applyNumberFormat="1" applyFont="1" applyFill="1" applyBorder="1" applyAlignment="1">
      <alignment vertical="center"/>
    </xf>
    <xf numFmtId="0" fontId="0" fillId="0" borderId="3" xfId="0" applyBorder="1" applyAlignment="1">
      <alignment vertical="center"/>
    </xf>
    <xf numFmtId="0" fontId="4" fillId="0" borderId="5" xfId="0" applyFont="1" applyFill="1" applyBorder="1" applyAlignment="1">
      <alignment vertical="center"/>
    </xf>
    <xf numFmtId="0" fontId="0" fillId="0" borderId="4" xfId="0" applyBorder="1" applyAlignment="1">
      <alignment vertical="center"/>
    </xf>
    <xf numFmtId="0" fontId="4" fillId="0" borderId="5" xfId="0" applyFont="1" applyBorder="1" applyAlignment="1">
      <alignment horizontal="left" vertical="center"/>
    </xf>
    <xf numFmtId="0" fontId="4" fillId="0" borderId="5" xfId="0" applyFont="1" applyBorder="1" applyAlignment="1">
      <alignment vertical="center"/>
    </xf>
    <xf numFmtId="0" fontId="5" fillId="0" borderId="4" xfId="0" applyFont="1" applyBorder="1" applyAlignment="1">
      <alignment vertical="center"/>
    </xf>
    <xf numFmtId="0" fontId="5" fillId="0" borderId="4" xfId="0" applyFont="1" applyFill="1" applyBorder="1" applyAlignment="1">
      <alignment vertical="center"/>
    </xf>
    <xf numFmtId="0" fontId="10" fillId="0" borderId="5" xfId="0" applyFont="1" applyBorder="1" applyAlignment="1">
      <alignment vertical="center"/>
    </xf>
    <xf numFmtId="0" fontId="0" fillId="0" borderId="4" xfId="0" applyFill="1" applyBorder="1" applyAlignment="1">
      <alignment vertical="center"/>
    </xf>
    <xf numFmtId="0" fontId="4" fillId="0" borderId="5" xfId="0" applyFont="1" applyFill="1" applyBorder="1" applyAlignment="1">
      <alignment horizontal="left" vertical="center"/>
    </xf>
    <xf numFmtId="0" fontId="6" fillId="0" borderId="4" xfId="0" applyFont="1" applyBorder="1" applyAlignment="1">
      <alignment vertical="center"/>
    </xf>
    <xf numFmtId="0" fontId="14" fillId="0" borderId="5" xfId="0" applyFont="1" applyBorder="1" applyAlignment="1">
      <alignment vertical="center"/>
    </xf>
    <xf numFmtId="0" fontId="4" fillId="0" borderId="0" xfId="0" applyFont="1" applyBorder="1" applyAlignment="1">
      <alignment horizontal="center" vertical="center"/>
    </xf>
    <xf numFmtId="0" fontId="11" fillId="0" borderId="0" xfId="0" applyFont="1" applyAlignment="1">
      <alignment horizontal="center"/>
    </xf>
    <xf numFmtId="0" fontId="15" fillId="0" borderId="0" xfId="0" applyFont="1" applyFill="1" applyBorder="1" applyAlignment="1">
      <alignment horizontal="center"/>
    </xf>
    <xf numFmtId="3" fontId="4"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13" fillId="0" borderId="0" xfId="0" applyFont="1" applyFill="1" applyBorder="1" applyAlignment="1">
      <alignment horizontal="center" vertical="center"/>
    </xf>
    <xf numFmtId="0" fontId="15" fillId="3" borderId="0" xfId="0" applyFont="1" applyFill="1" applyBorder="1" applyAlignment="1">
      <alignment horizontal="center" vertical="center"/>
    </xf>
    <xf numFmtId="0" fontId="15" fillId="3" borderId="0" xfId="0" applyFont="1" applyFill="1" applyAlignment="1">
      <alignment horizontal="center" vertical="center"/>
    </xf>
    <xf numFmtId="3" fontId="4" fillId="3" borderId="0" xfId="0" applyNumberFormat="1" applyFont="1" applyFill="1" applyBorder="1" applyAlignment="1">
      <alignment horizontal="center" vertical="center"/>
    </xf>
    <xf numFmtId="0" fontId="4" fillId="0" borderId="6" xfId="0" applyFont="1" applyBorder="1" applyAlignment="1">
      <alignment horizontal="center" vertical="center"/>
    </xf>
    <xf numFmtId="0" fontId="9" fillId="0" borderId="6" xfId="0" applyFont="1" applyBorder="1" applyAlignment="1">
      <alignment horizontal="center" vertical="center"/>
    </xf>
    <xf numFmtId="0" fontId="4" fillId="0" borderId="6" xfId="0" applyFont="1" applyFill="1" applyBorder="1" applyAlignment="1">
      <alignment horizontal="center" vertical="center"/>
    </xf>
    <xf numFmtId="0" fontId="0" fillId="0" borderId="6" xfId="0" applyBorder="1" applyAlignment="1">
      <alignment horizontal="center" vertical="center"/>
    </xf>
    <xf numFmtId="0" fontId="10" fillId="0" borderId="0" xfId="0" applyFont="1" applyBorder="1" applyAlignment="1">
      <alignment horizontal="center" vertical="center"/>
    </xf>
    <xf numFmtId="0" fontId="12" fillId="0" borderId="0" xfId="0" applyFont="1" applyFill="1" applyBorder="1" applyAlignment="1">
      <alignment horizontal="center"/>
    </xf>
    <xf numFmtId="1" fontId="0" fillId="0" borderId="0" xfId="0" applyNumberFormat="1" applyAlignment="1">
      <alignment horizontal="center" vertical="center"/>
    </xf>
    <xf numFmtId="0" fontId="0" fillId="0" borderId="0" xfId="0"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0" fontId="0" fillId="0" borderId="5" xfId="0" applyBorder="1" applyAlignment="1">
      <alignment vertical="center"/>
    </xf>
    <xf numFmtId="0" fontId="0" fillId="0" borderId="0" xfId="0" applyFill="1" applyBorder="1" applyAlignment="1">
      <alignment vertical="center"/>
    </xf>
    <xf numFmtId="0" fontId="7" fillId="0" borderId="0" xfId="0" applyFont="1" applyFill="1" applyBorder="1" applyAlignment="1">
      <alignment vertical="center"/>
    </xf>
    <xf numFmtId="0" fontId="9" fillId="0" borderId="0" xfId="0" applyFont="1" applyFill="1" applyBorder="1" applyAlignment="1">
      <alignment horizontal="right" vertical="center"/>
    </xf>
    <xf numFmtId="0" fontId="5" fillId="0" borderId="0" xfId="0" applyFont="1" applyAlignment="1">
      <alignment horizontal="center" vertical="center" wrapText="1"/>
    </xf>
    <xf numFmtId="0" fontId="0" fillId="0" borderId="0" xfId="0" applyAlignment="1">
      <alignment horizontal="center" vertical="center" wrapText="1"/>
    </xf>
    <xf numFmtId="3" fontId="4" fillId="0" borderId="5" xfId="0" applyNumberFormat="1" applyFont="1" applyFill="1" applyBorder="1" applyAlignment="1">
      <alignment horizontal="center" vertical="center"/>
    </xf>
    <xf numFmtId="0" fontId="1" fillId="0" borderId="0" xfId="0" applyFont="1"/>
    <xf numFmtId="0" fontId="0" fillId="0" borderId="0" xfId="0" applyFill="1" applyBorder="1" applyAlignment="1">
      <alignment vertical="center"/>
    </xf>
    <xf numFmtId="0" fontId="7" fillId="0" borderId="0" xfId="0" applyFont="1" applyFill="1" applyBorder="1" applyAlignment="1">
      <alignment vertical="center"/>
    </xf>
    <xf numFmtId="0" fontId="0" fillId="0" borderId="0" xfId="0" applyFill="1" applyBorder="1"/>
    <xf numFmtId="37" fontId="4" fillId="0" borderId="0" xfId="2" applyNumberFormat="1" applyFont="1" applyFill="1" applyBorder="1" applyAlignment="1">
      <alignment vertical="center"/>
    </xf>
    <xf numFmtId="0" fontId="11" fillId="0" borderId="0" xfId="0" applyFont="1" applyFill="1" applyBorder="1"/>
    <xf numFmtId="0" fontId="3" fillId="0" borderId="0" xfId="0" applyFont="1" applyFill="1" applyBorder="1" applyAlignment="1">
      <alignment horizontal="center" vertical="center"/>
    </xf>
    <xf numFmtId="0" fontId="4" fillId="0" borderId="5" xfId="0" applyFont="1" applyBorder="1" applyAlignment="1">
      <alignment horizontal="center" vertical="center"/>
    </xf>
    <xf numFmtId="0" fontId="4" fillId="0" borderId="5" xfId="0" applyFont="1" applyFill="1" applyBorder="1" applyAlignment="1">
      <alignment horizontal="center" vertical="center"/>
    </xf>
    <xf numFmtId="0" fontId="9" fillId="0" borderId="5" xfId="0" applyFont="1" applyBorder="1" applyAlignment="1">
      <alignment horizontal="center" vertical="center"/>
    </xf>
    <xf numFmtId="0" fontId="9" fillId="6" borderId="3" xfId="0" applyFont="1" applyFill="1" applyBorder="1" applyAlignment="1">
      <alignment horizontal="center" vertical="center"/>
    </xf>
    <xf numFmtId="0" fontId="6" fillId="0" borderId="7" xfId="0" applyFont="1" applyBorder="1" applyAlignment="1">
      <alignment vertical="center"/>
    </xf>
    <xf numFmtId="0" fontId="14" fillId="0" borderId="7" xfId="0" applyFont="1" applyBorder="1" applyAlignment="1">
      <alignment vertical="center"/>
    </xf>
    <xf numFmtId="0" fontId="4" fillId="0" borderId="7" xfId="0" applyFont="1" applyBorder="1" applyAlignment="1">
      <alignment horizontal="center" vertical="center"/>
    </xf>
    <xf numFmtId="164" fontId="4" fillId="0" borderId="3" xfId="0" applyNumberFormat="1" applyFont="1" applyFill="1" applyBorder="1" applyAlignment="1">
      <alignment vertical="center"/>
    </xf>
    <xf numFmtId="0" fontId="4" fillId="0" borderId="8" xfId="0" applyFont="1" applyBorder="1" applyAlignment="1">
      <alignment vertical="center"/>
    </xf>
    <xf numFmtId="0" fontId="1" fillId="0" borderId="0" xfId="0" applyFont="1" applyBorder="1" applyAlignment="1">
      <alignment vertical="center"/>
    </xf>
    <xf numFmtId="0" fontId="1" fillId="0" borderId="0" xfId="0" applyFont="1" applyFill="1" applyBorder="1" applyAlignment="1">
      <alignment vertical="center"/>
    </xf>
    <xf numFmtId="0" fontId="1" fillId="0" borderId="0" xfId="0" applyFont="1" applyFill="1"/>
    <xf numFmtId="3" fontId="4" fillId="0" borderId="6" xfId="0" applyNumberFormat="1" applyFont="1" applyBorder="1" applyAlignment="1">
      <alignment horizontal="center" vertical="center"/>
    </xf>
    <xf numFmtId="3" fontId="4" fillId="5" borderId="6" xfId="0" applyNumberFormat="1" applyFont="1" applyFill="1" applyBorder="1" applyAlignment="1">
      <alignment horizontal="center" vertical="center"/>
    </xf>
    <xf numFmtId="0" fontId="3" fillId="0" borderId="0" xfId="0" applyNumberFormat="1" applyFont="1" applyFill="1" applyBorder="1" applyAlignment="1">
      <alignment vertical="center"/>
    </xf>
    <xf numFmtId="0" fontId="4" fillId="0" borderId="0" xfId="0" applyNumberFormat="1" applyFont="1" applyAlignment="1">
      <alignment vertical="center"/>
    </xf>
    <xf numFmtId="0" fontId="4" fillId="0" borderId="0" xfId="0" applyNumberFormat="1" applyFont="1" applyFill="1" applyAlignment="1">
      <alignment vertical="center"/>
    </xf>
    <xf numFmtId="0" fontId="0" fillId="0" borderId="0" xfId="0" applyNumberFormat="1" applyAlignment="1">
      <alignment vertical="center"/>
    </xf>
    <xf numFmtId="0" fontId="4" fillId="0" borderId="0" xfId="0" applyNumberFormat="1" applyFont="1" applyFill="1" applyBorder="1" applyAlignment="1">
      <alignment vertical="center"/>
    </xf>
    <xf numFmtId="0" fontId="0" fillId="0" borderId="0" xfId="0" applyNumberFormat="1" applyFill="1" applyBorder="1" applyAlignment="1">
      <alignment vertical="center"/>
    </xf>
    <xf numFmtId="0" fontId="11" fillId="0" borderId="0" xfId="0" applyNumberFormat="1" applyFont="1" applyFill="1" applyBorder="1"/>
    <xf numFmtId="0" fontId="15" fillId="0" borderId="0" xfId="0" applyNumberFormat="1" applyFont="1" applyFill="1" applyBorder="1"/>
    <xf numFmtId="0" fontId="15" fillId="0" borderId="0" xfId="0" applyNumberFormat="1" applyFont="1" applyFill="1" applyBorder="1" applyAlignment="1">
      <alignment vertical="center"/>
    </xf>
    <xf numFmtId="0" fontId="9" fillId="0" borderId="0" xfId="0" applyNumberFormat="1" applyFont="1" applyFill="1" applyBorder="1" applyAlignment="1">
      <alignment horizontal="right" vertical="center"/>
    </xf>
    <xf numFmtId="0" fontId="4" fillId="0" borderId="0" xfId="0" applyNumberFormat="1" applyFont="1" applyBorder="1" applyAlignment="1">
      <alignment vertical="center"/>
    </xf>
    <xf numFmtId="0" fontId="0" fillId="0" borderId="0" xfId="0" applyNumberFormat="1" applyFill="1" applyAlignment="1">
      <alignment vertical="center"/>
    </xf>
    <xf numFmtId="0" fontId="12" fillId="0" borderId="0" xfId="0" applyNumberFormat="1" applyFont="1" applyFill="1" applyBorder="1" applyAlignment="1">
      <alignment vertical="center"/>
    </xf>
    <xf numFmtId="0" fontId="0" fillId="0" borderId="0" xfId="0" applyNumberFormat="1" applyBorder="1" applyAlignment="1">
      <alignment vertical="center"/>
    </xf>
    <xf numFmtId="0" fontId="4" fillId="4" borderId="0" xfId="0" applyNumberFormat="1" applyFont="1" applyFill="1" applyAlignment="1">
      <alignment vertical="center"/>
    </xf>
    <xf numFmtId="0" fontId="3" fillId="0" borderId="0" xfId="0" applyNumberFormat="1" applyFont="1" applyFill="1" applyBorder="1" applyAlignment="1">
      <alignment horizontal="right" vertical="center"/>
    </xf>
    <xf numFmtId="0" fontId="4" fillId="0" borderId="0" xfId="1" applyNumberFormat="1" applyFont="1" applyAlignment="1">
      <alignment vertical="center"/>
    </xf>
    <xf numFmtId="0" fontId="4" fillId="0" borderId="0" xfId="1" applyNumberFormat="1" applyFont="1" applyFill="1" applyAlignment="1">
      <alignment vertical="center"/>
    </xf>
    <xf numFmtId="0" fontId="4" fillId="0" borderId="0" xfId="1" applyNumberFormat="1" applyFont="1" applyFill="1" applyBorder="1" applyAlignment="1">
      <alignment vertical="center"/>
    </xf>
    <xf numFmtId="0" fontId="8" fillId="0" borderId="0" xfId="1" applyNumberFormat="1" applyFont="1" applyFill="1" applyBorder="1" applyAlignment="1">
      <alignment vertical="center"/>
    </xf>
    <xf numFmtId="0" fontId="4" fillId="0" borderId="0" xfId="2" applyNumberFormat="1" applyFont="1" applyFill="1" applyBorder="1" applyAlignment="1">
      <alignment vertical="center"/>
    </xf>
    <xf numFmtId="0" fontId="13" fillId="0" borderId="0" xfId="1" applyNumberFormat="1" applyFont="1" applyFill="1" applyBorder="1" applyAlignment="1">
      <alignment vertical="center"/>
    </xf>
    <xf numFmtId="0" fontId="4" fillId="0" borderId="0" xfId="0" quotePrefix="1" applyNumberFormat="1" applyFont="1" applyFill="1" applyBorder="1" applyAlignment="1">
      <alignment horizontal="center" vertical="center"/>
    </xf>
    <xf numFmtId="0" fontId="4" fillId="0" borderId="0" xfId="0" quotePrefix="1" applyNumberFormat="1" applyFont="1" applyAlignment="1">
      <alignment horizontal="center" vertical="center"/>
    </xf>
    <xf numFmtId="0" fontId="12" fillId="0" borderId="0" xfId="0" quotePrefix="1" applyNumberFormat="1" applyFont="1" applyAlignment="1">
      <alignment horizontal="center" vertical="center"/>
    </xf>
    <xf numFmtId="0" fontId="15" fillId="0" borderId="0" xfId="0" applyNumberFormat="1" applyFont="1" applyAlignment="1">
      <alignment vertical="center"/>
    </xf>
    <xf numFmtId="3" fontId="4" fillId="0" borderId="0" xfId="0" applyNumberFormat="1" applyFont="1" applyFill="1" applyAlignment="1">
      <alignment vertical="center"/>
    </xf>
    <xf numFmtId="0" fontId="20" fillId="0" borderId="0" xfId="0" applyFont="1" applyAlignment="1">
      <alignment vertical="center"/>
    </xf>
    <xf numFmtId="3" fontId="0" fillId="0" borderId="0" xfId="0" applyNumberFormat="1"/>
    <xf numFmtId="0" fontId="7" fillId="0" borderId="4" xfId="0" applyFont="1" applyBorder="1" applyAlignment="1">
      <alignment vertical="center"/>
    </xf>
    <xf numFmtId="0" fontId="7" fillId="0" borderId="5" xfId="0" applyFont="1" applyBorder="1" applyAlignment="1">
      <alignment vertical="center"/>
    </xf>
    <xf numFmtId="0" fontId="0" fillId="0" borderId="5" xfId="0" applyBorder="1" applyAlignment="1">
      <alignment vertical="center"/>
    </xf>
    <xf numFmtId="0" fontId="0" fillId="0" borderId="5" xfId="0" applyBorder="1" applyAlignment="1">
      <alignment vertical="center"/>
    </xf>
    <xf numFmtId="0" fontId="4" fillId="0" borderId="7" xfId="0" applyFont="1" applyFill="1" applyBorder="1" applyAlignment="1">
      <alignment vertical="center"/>
    </xf>
    <xf numFmtId="0" fontId="9" fillId="0" borderId="5" xfId="0" applyFont="1" applyFill="1" applyBorder="1" applyAlignment="1">
      <alignment vertical="center"/>
    </xf>
    <xf numFmtId="0" fontId="0" fillId="0" borderId="5" xfId="0" applyBorder="1" applyAlignment="1">
      <alignment vertical="center"/>
    </xf>
    <xf numFmtId="0" fontId="1" fillId="0" borderId="0" xfId="0" applyFont="1" applyAlignment="1">
      <alignment vertical="center"/>
    </xf>
    <xf numFmtId="0" fontId="5" fillId="0" borderId="0" xfId="0" applyFont="1" applyAlignment="1">
      <alignment horizontal="center" vertical="center" wrapText="1"/>
    </xf>
    <xf numFmtId="0" fontId="0" fillId="0" borderId="0" xfId="0" applyAlignment="1">
      <alignment horizontal="center" vertical="center" wrapText="1"/>
    </xf>
    <xf numFmtId="0" fontId="0" fillId="0" borderId="5" xfId="0" applyBorder="1" applyAlignment="1">
      <alignment vertical="center"/>
    </xf>
    <xf numFmtId="3" fontId="4" fillId="5" borderId="6" xfId="0" applyNumberFormat="1" applyFont="1" applyFill="1" applyBorder="1" applyAlignment="1">
      <alignment horizontal="left" vertical="center"/>
    </xf>
    <xf numFmtId="3" fontId="4" fillId="5" borderId="5" xfId="0" applyNumberFormat="1" applyFont="1" applyFill="1" applyBorder="1" applyAlignment="1">
      <alignment horizontal="left" vertical="center"/>
    </xf>
    <xf numFmtId="0" fontId="4" fillId="0" borderId="4" xfId="0" applyFont="1" applyBorder="1" applyAlignment="1">
      <alignment horizontal="left" vertical="center"/>
    </xf>
    <xf numFmtId="0" fontId="0" fillId="0" borderId="5" xfId="0" applyBorder="1" applyAlignment="1">
      <alignment vertical="center"/>
    </xf>
    <xf numFmtId="0" fontId="0" fillId="0" borderId="5" xfId="0" applyBorder="1" applyAlignment="1">
      <alignment vertical="center"/>
    </xf>
    <xf numFmtId="3" fontId="0" fillId="0" borderId="0" xfId="0" applyNumberFormat="1" applyAlignment="1">
      <alignment horizontal="center" vertical="center"/>
    </xf>
    <xf numFmtId="0" fontId="7" fillId="0" borderId="4" xfId="0" applyFont="1" applyBorder="1" applyAlignment="1">
      <alignment vertical="center"/>
    </xf>
    <xf numFmtId="0" fontId="7" fillId="0" borderId="5" xfId="0" applyFont="1" applyBorder="1" applyAlignment="1">
      <alignment vertical="center"/>
    </xf>
    <xf numFmtId="0" fontId="0" fillId="0" borderId="5" xfId="0" applyBorder="1" applyAlignment="1">
      <alignment vertical="center"/>
    </xf>
    <xf numFmtId="0" fontId="13" fillId="0" borderId="0" xfId="0" applyFont="1" applyFill="1" applyBorder="1" applyAlignment="1">
      <alignment horizontal="right" vertical="center" wrapText="1"/>
    </xf>
    <xf numFmtId="0" fontId="0" fillId="0" borderId="0" xfId="0" applyFill="1" applyBorder="1" applyAlignment="1">
      <alignment horizontal="right" vertical="center" wrapText="1"/>
    </xf>
    <xf numFmtId="0" fontId="9" fillId="0" borderId="0" xfId="0" applyFont="1" applyFill="1" applyBorder="1" applyAlignment="1">
      <alignment horizontal="right" vertical="center"/>
    </xf>
    <xf numFmtId="0" fontId="10" fillId="0" borderId="0" xfId="0" applyFont="1" applyFill="1" applyBorder="1" applyAlignment="1">
      <alignment vertical="center"/>
    </xf>
    <xf numFmtId="0" fontId="0" fillId="0" borderId="0" xfId="0" applyFill="1" applyBorder="1" applyAlignment="1">
      <alignment vertical="center"/>
    </xf>
    <xf numFmtId="0" fontId="1" fillId="0" borderId="0" xfId="0" applyFont="1" applyAlignment="1">
      <alignment horizontal="left" vertical="center" wrapText="1"/>
    </xf>
    <xf numFmtId="0" fontId="0" fillId="0" borderId="0" xfId="0" applyAlignment="1">
      <alignment vertical="center"/>
    </xf>
    <xf numFmtId="0" fontId="13" fillId="0" borderId="0" xfId="0" applyFont="1" applyBorder="1" applyAlignment="1">
      <alignment vertical="center"/>
    </xf>
  </cellXfs>
  <cellStyles count="3">
    <cellStyle name="Currency" xfId="1" builtinId="4"/>
    <cellStyle name="Currency 2" xfId="2"/>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0099"/>
      <rgbColor rgb="00339966"/>
      <rgbColor rgb="00003300"/>
      <rgbColor rgb="00333300"/>
      <rgbColor rgb="00993300"/>
      <rgbColor rgb="00993366"/>
      <rgbColor rgb="000000CC"/>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84"/>
  <sheetViews>
    <sheetView tabSelected="1" view="pageBreakPreview" zoomScale="115" zoomScaleNormal="100" zoomScaleSheetLayoutView="115" workbookViewId="0">
      <selection activeCell="E5" sqref="E5"/>
    </sheetView>
  </sheetViews>
  <sheetFormatPr defaultRowHeight="12.75"/>
  <cols>
    <col min="1" max="1" width="22.28515625" customWidth="1"/>
    <col min="2" max="2" width="3.28515625" style="95" customWidth="1"/>
    <col min="3" max="3" width="1.42578125" style="95" customWidth="1"/>
    <col min="4" max="4" width="51.42578125" style="95" customWidth="1"/>
    <col min="5" max="5" width="10.28515625" style="22" bestFit="1" customWidth="1"/>
    <col min="6" max="6" width="6.85546875" style="22" customWidth="1"/>
    <col min="7" max="7" width="11.140625" style="22" bestFit="1" customWidth="1"/>
    <col min="8" max="8" width="13" style="95" customWidth="1"/>
    <col min="9" max="9" width="21.7109375" style="95" hidden="1" customWidth="1"/>
    <col min="10" max="10" width="3.42578125" style="129" hidden="1" customWidth="1"/>
    <col min="11" max="11" width="18.140625" style="129" customWidth="1"/>
    <col min="12" max="12" width="9.140625" customWidth="1"/>
    <col min="13" max="16" width="9.42578125" style="22" customWidth="1"/>
    <col min="17" max="18" width="9.42578125" customWidth="1"/>
    <col min="19" max="19" width="4.42578125" customWidth="1"/>
    <col min="20" max="20" width="2.85546875" customWidth="1"/>
    <col min="21" max="24" width="9.42578125" customWidth="1"/>
    <col min="25" max="30" width="9.140625" customWidth="1"/>
  </cols>
  <sheetData>
    <row r="1" spans="1:24" s="1" customFormat="1" ht="13.5" thickBot="1">
      <c r="B1" s="4"/>
      <c r="C1" s="8"/>
      <c r="D1" s="5" t="s">
        <v>0</v>
      </c>
      <c r="E1" s="6" t="s">
        <v>1</v>
      </c>
      <c r="F1" s="7" t="s">
        <v>13</v>
      </c>
      <c r="G1" s="7" t="s">
        <v>14</v>
      </c>
      <c r="H1" s="7" t="s">
        <v>15</v>
      </c>
      <c r="I1" s="111"/>
      <c r="J1" s="126"/>
      <c r="K1" s="141"/>
      <c r="L1"/>
      <c r="M1" s="22"/>
      <c r="N1" s="22"/>
      <c r="O1" s="22"/>
      <c r="P1" s="20"/>
    </row>
    <row r="2" spans="1:24">
      <c r="B2" s="172" t="s">
        <v>5</v>
      </c>
      <c r="C2" s="173"/>
      <c r="D2" s="174"/>
      <c r="E2" s="124"/>
      <c r="F2" s="88"/>
      <c r="G2" s="88"/>
      <c r="H2" s="63"/>
      <c r="I2" s="10">
        <v>10629.791800000001</v>
      </c>
      <c r="J2" s="127">
        <v>209012</v>
      </c>
      <c r="K2" s="142"/>
    </row>
    <row r="3" spans="1:24">
      <c r="B3" s="155"/>
      <c r="C3" s="156"/>
      <c r="D3" s="67"/>
      <c r="E3" s="124"/>
      <c r="F3" s="88"/>
      <c r="G3" s="88"/>
      <c r="H3" s="63"/>
      <c r="I3" s="14">
        <v>40579.65</v>
      </c>
      <c r="J3" s="127"/>
      <c r="K3" s="142"/>
      <c r="L3" s="62"/>
      <c r="M3" s="61"/>
      <c r="N3" s="61"/>
      <c r="O3" s="61"/>
      <c r="P3" s="61"/>
      <c r="Q3" s="61"/>
      <c r="R3" s="61"/>
      <c r="S3" s="61"/>
      <c r="T3" s="61"/>
      <c r="U3" s="61"/>
      <c r="V3" s="61"/>
      <c r="W3" s="61"/>
      <c r="X3" s="61"/>
    </row>
    <row r="4" spans="1:24">
      <c r="A4" s="121" t="s">
        <v>47</v>
      </c>
      <c r="B4" s="71"/>
      <c r="C4" s="157"/>
      <c r="D4" s="166" t="s">
        <v>81</v>
      </c>
      <c r="E4" s="125">
        <v>6150</v>
      </c>
      <c r="F4" s="125" t="s">
        <v>82</v>
      </c>
      <c r="G4" s="88"/>
      <c r="H4" s="63"/>
      <c r="I4" s="10">
        <f>SUM(I2:I3)</f>
        <v>51209.441800000001</v>
      </c>
      <c r="J4" s="127"/>
      <c r="K4" s="142"/>
      <c r="L4" s="62"/>
      <c r="M4" s="61"/>
      <c r="N4" s="61"/>
      <c r="O4" s="61"/>
      <c r="P4" s="61"/>
      <c r="Q4" s="61"/>
      <c r="R4" s="61"/>
      <c r="S4" s="61"/>
      <c r="T4" s="61"/>
      <c r="U4" s="61"/>
      <c r="V4" s="61"/>
      <c r="W4" s="61"/>
      <c r="X4" s="61"/>
    </row>
    <row r="5" spans="1:24">
      <c r="A5" s="121" t="s">
        <v>48</v>
      </c>
      <c r="B5" s="71"/>
      <c r="C5" s="157"/>
      <c r="D5" s="166" t="s">
        <v>12</v>
      </c>
      <c r="E5" s="125">
        <v>6000</v>
      </c>
      <c r="F5" s="125" t="s">
        <v>82</v>
      </c>
      <c r="G5" s="88"/>
      <c r="H5" s="63"/>
      <c r="I5" s="14"/>
      <c r="J5" s="152"/>
      <c r="K5" s="143"/>
    </row>
    <row r="6" spans="1:24">
      <c r="A6" s="121"/>
      <c r="B6" s="71"/>
      <c r="C6" s="170"/>
      <c r="D6" s="166" t="s">
        <v>219</v>
      </c>
      <c r="E6" s="125">
        <v>9037</v>
      </c>
      <c r="F6" s="125" t="s">
        <v>82</v>
      </c>
      <c r="G6" s="88"/>
      <c r="H6" s="63"/>
      <c r="I6" s="14"/>
      <c r="J6" s="152"/>
      <c r="K6" s="143"/>
    </row>
    <row r="7" spans="1:24">
      <c r="A7" s="121" t="s">
        <v>49</v>
      </c>
      <c r="B7" s="71"/>
      <c r="C7" s="157"/>
      <c r="D7" s="166" t="str">
        <f>VLOOKUP(A7,'QTO ITEMS'!$A$1:$D$58,2,FALSE)</f>
        <v>Subgrade Prep for Roadways (5' Behind ROW Ea. Side)</v>
      </c>
      <c r="E7" s="125">
        <v>290000</v>
      </c>
      <c r="F7" s="125" t="str">
        <f>VLOOKUP(A7,'QTO ITEMS'!$A$1:$D$58,4,FALSE)</f>
        <v>SQFT</v>
      </c>
      <c r="G7" s="88"/>
      <c r="H7" s="63"/>
      <c r="I7" s="10"/>
      <c r="J7" s="128"/>
      <c r="K7" s="143"/>
    </row>
    <row r="8" spans="1:24">
      <c r="A8" s="121" t="s">
        <v>17</v>
      </c>
      <c r="B8" s="71"/>
      <c r="C8" s="157"/>
      <c r="D8" s="166" t="s">
        <v>220</v>
      </c>
      <c r="E8" s="125">
        <f>VLOOKUP(A8,'QTO ITEMS'!$A$1:$D$58,3,FALSE)</f>
        <v>70746.36</v>
      </c>
      <c r="F8" s="125" t="str">
        <f>VLOOKUP(A8,'QTO ITEMS'!$A$1:$D$58,4,FALSE)</f>
        <v>SQFT</v>
      </c>
      <c r="G8" s="88"/>
      <c r="H8" s="63"/>
      <c r="I8" s="10"/>
      <c r="J8" s="128"/>
    </row>
    <row r="9" spans="1:24">
      <c r="A9" s="121" t="s">
        <v>18</v>
      </c>
      <c r="B9" s="71"/>
      <c r="C9" s="157"/>
      <c r="D9" s="166" t="s">
        <v>221</v>
      </c>
      <c r="E9" s="125">
        <f>VLOOKUP(A9,'QTO ITEMS'!$A$1:$D$58,3,FALSE)</f>
        <v>48529.98</v>
      </c>
      <c r="F9" s="125" t="str">
        <f>VLOOKUP(A9,'QTO ITEMS'!$A$1:$D$58,4,FALSE)</f>
        <v>SQFT</v>
      </c>
      <c r="G9" s="88"/>
      <c r="H9" s="63"/>
      <c r="I9" s="10"/>
      <c r="J9" s="128"/>
    </row>
    <row r="10" spans="1:24" ht="12.75" customHeight="1">
      <c r="A10" s="121" t="s">
        <v>50</v>
      </c>
      <c r="B10" s="71"/>
      <c r="C10" s="157"/>
      <c r="D10" s="166" t="s">
        <v>198</v>
      </c>
      <c r="E10" s="125">
        <v>70746.350000000006</v>
      </c>
      <c r="F10" s="125" t="str">
        <f>VLOOKUP(A10,'QTO ITEMS'!$A$1:$D$58,4,FALSE)</f>
        <v>SQFT</v>
      </c>
      <c r="G10" s="88"/>
      <c r="H10" s="63"/>
      <c r="I10" s="10"/>
      <c r="J10" s="128"/>
      <c r="M10" s="154"/>
      <c r="N10"/>
      <c r="O10"/>
    </row>
    <row r="11" spans="1:24">
      <c r="A11" s="121" t="s">
        <v>51</v>
      </c>
      <c r="B11" s="71"/>
      <c r="C11" s="157"/>
      <c r="D11" s="166" t="s">
        <v>200</v>
      </c>
      <c r="E11" s="125">
        <v>48529.98</v>
      </c>
      <c r="F11" s="125" t="s">
        <v>128</v>
      </c>
      <c r="G11" s="88"/>
      <c r="H11" s="63"/>
      <c r="I11" s="10"/>
      <c r="J11" s="128"/>
      <c r="M11"/>
      <c r="N11"/>
      <c r="O11"/>
    </row>
    <row r="12" spans="1:24">
      <c r="A12" s="121" t="s">
        <v>21</v>
      </c>
      <c r="B12" s="71"/>
      <c r="C12" s="157"/>
      <c r="D12" s="166" t="str">
        <f>VLOOKUP(A12,'QTO ITEMS'!$A$1:$D$58,2,FALSE)</f>
        <v>Roadway Over excavation and Import (25% for 18" TBC to TBC)</v>
      </c>
      <c r="E12" s="125">
        <f>VLOOKUP(A12,'QTO ITEMS'!$A$1:$D$58,3,FALSE)</f>
        <v>2047.35</v>
      </c>
      <c r="F12" s="125" t="str">
        <f>VLOOKUP(A12,'QTO ITEMS'!$A$1:$D$58,4,FALSE)</f>
        <v>CY</v>
      </c>
      <c r="G12" s="88"/>
      <c r="H12" s="63"/>
      <c r="I12" s="10"/>
      <c r="J12" s="128"/>
      <c r="M12"/>
      <c r="N12"/>
      <c r="O12"/>
    </row>
    <row r="13" spans="1:24">
      <c r="A13" s="121" t="s">
        <v>22</v>
      </c>
      <c r="B13" s="71"/>
      <c r="C13" s="157"/>
      <c r="D13" s="166" t="str">
        <f>VLOOKUP(A13,'QTO ITEMS'!$A$1:$D$1158,2,FALSE)</f>
        <v>2.5-foot Curb and Gutter with Base Course</v>
      </c>
      <c r="E13" s="125">
        <f>VLOOKUP(A13,'QTO ITEMS'!$A$1:$D$58,3,FALSE)</f>
        <v>8220.4390000000003</v>
      </c>
      <c r="F13" s="125" t="str">
        <f>VLOOKUP(A13,'QTO ITEMS'!$A$1:$D$58,4,FALSE)</f>
        <v>LNFT</v>
      </c>
      <c r="G13" s="88"/>
      <c r="H13" s="63"/>
      <c r="I13" s="10"/>
      <c r="J13" s="128"/>
      <c r="M13"/>
      <c r="N13"/>
      <c r="O13"/>
    </row>
    <row r="14" spans="1:24">
      <c r="A14" s="121" t="s">
        <v>23</v>
      </c>
      <c r="B14" s="71"/>
      <c r="C14" s="157"/>
      <c r="D14" s="166" t="str">
        <f>VLOOKUP(A14,'QTO ITEMS'!$A$1:$D$1158,2,FALSE)</f>
        <v>5' wide Sidewalk (5" thick) with Base Course</v>
      </c>
      <c r="E14" s="125">
        <f>VLOOKUP(A14,'QTO ITEMS'!$A$1:$D$58,3,FALSE)</f>
        <v>7691.2510000000002</v>
      </c>
      <c r="F14" s="125" t="str">
        <f>VLOOKUP(A14,'QTO ITEMS'!$A$1:$D$58,4,FALSE)</f>
        <v>LNFT</v>
      </c>
      <c r="G14" s="88"/>
      <c r="H14" s="63"/>
      <c r="I14" s="10"/>
      <c r="J14" s="128"/>
      <c r="M14"/>
      <c r="N14"/>
      <c r="O14"/>
    </row>
    <row r="15" spans="1:24">
      <c r="A15" s="121" t="s">
        <v>52</v>
      </c>
      <c r="B15" s="71"/>
      <c r="C15" s="157"/>
      <c r="D15" s="166" t="str">
        <f>VLOOKUP(A15,'QTO ITEMS'!$A$1:$D$1158,2,FALSE)</f>
        <v>Sidewalk Handicap Ramps W/ Base Course</v>
      </c>
      <c r="E15" s="125">
        <v>10</v>
      </c>
      <c r="F15" s="125" t="str">
        <f>VLOOKUP(A15,'QTO ITEMS'!$A$1:$D$58,4,FALSE)</f>
        <v>EACH</v>
      </c>
      <c r="G15" s="88"/>
      <c r="H15" s="63"/>
      <c r="I15" s="10"/>
      <c r="J15" s="128"/>
      <c r="K15" s="144"/>
      <c r="L15" s="108"/>
      <c r="M15"/>
      <c r="N15"/>
      <c r="O15"/>
      <c r="Q15" s="22"/>
    </row>
    <row r="16" spans="1:24">
      <c r="A16" s="121" t="s">
        <v>24</v>
      </c>
      <c r="B16" s="71"/>
      <c r="C16" s="157"/>
      <c r="D16" s="166" t="str">
        <f>VLOOKUP(A16,'QTO ITEMS'!$A$1:$D$1158,2,FALSE)</f>
        <v xml:space="preserve">Sidewalk Handicap Ramps Long W/ Base Course </v>
      </c>
      <c r="E16" s="125">
        <v>9</v>
      </c>
      <c r="F16" s="125" t="str">
        <f>VLOOKUP(A16,'QTO ITEMS'!$A$1:$D$58,4,FALSE)</f>
        <v>EACH</v>
      </c>
      <c r="G16" s="88"/>
      <c r="H16" s="63"/>
      <c r="I16" s="10"/>
      <c r="J16" s="128"/>
      <c r="K16" s="144"/>
      <c r="L16" s="108"/>
      <c r="M16"/>
      <c r="N16"/>
      <c r="O16"/>
      <c r="Q16" s="22"/>
    </row>
    <row r="17" spans="1:17">
      <c r="A17" s="121" t="s">
        <v>25</v>
      </c>
      <c r="B17" s="71"/>
      <c r="C17" s="157"/>
      <c r="D17" s="166" t="str">
        <f>VLOOKUP(A17,'QTO ITEMS'!$A$1:$D$1158,2,FALSE)</f>
        <v>Subgrade Prep for Lanes ROW to ROW</v>
      </c>
      <c r="E17" s="125">
        <f>VLOOKUP(A17,'QTO ITEMS'!$A$1:$D$58,3,FALSE)</f>
        <v>62973.11</v>
      </c>
      <c r="F17" s="125" t="str">
        <f>VLOOKUP(A17,'QTO ITEMS'!$A$1:$D$58,4,FALSE)</f>
        <v>SQFT</v>
      </c>
      <c r="G17" s="88"/>
      <c r="H17" s="63"/>
      <c r="I17" s="10"/>
      <c r="J17" s="128"/>
      <c r="K17" s="144"/>
      <c r="L17" s="108"/>
      <c r="M17"/>
      <c r="N17"/>
      <c r="O17"/>
      <c r="Q17" s="22"/>
    </row>
    <row r="18" spans="1:17">
      <c r="A18" s="121" t="s">
        <v>89</v>
      </c>
      <c r="B18" s="71"/>
      <c r="C18" s="161"/>
      <c r="D18" s="166" t="str">
        <f>VLOOKUP(A18,'QTO ITEMS'!$A$1:$D$1158,2,FALSE)</f>
        <v>Lane 6" Granular Base Course ROW to ROW</v>
      </c>
      <c r="E18" s="125">
        <f>VLOOKUP(A18,'QTO ITEMS'!$A$1:$D$58,3,FALSE)</f>
        <v>62973.11</v>
      </c>
      <c r="F18" s="125" t="str">
        <f>VLOOKUP(A18,'QTO ITEMS'!$A$1:$D$58,4,FALSE)</f>
        <v>SQFT</v>
      </c>
      <c r="G18" s="88"/>
      <c r="H18" s="63"/>
      <c r="I18" s="10"/>
      <c r="J18" s="128"/>
      <c r="K18" s="144"/>
      <c r="L18" s="108"/>
      <c r="M18"/>
      <c r="N18"/>
      <c r="O18"/>
      <c r="Q18" s="22"/>
    </row>
    <row r="19" spans="1:17">
      <c r="A19" s="121" t="s">
        <v>90</v>
      </c>
      <c r="B19" s="71"/>
      <c r="C19" s="165"/>
      <c r="D19" s="166" t="str">
        <f>VLOOKUP(A19,'QTO ITEMS'!$A$1:$D$1158,2,FALSE)</f>
        <v>Lane 6" 4500 psi Concrete</v>
      </c>
      <c r="E19" s="125">
        <f>VLOOKUP(A19,'QTO ITEMS'!$A$1:$D$58,3,FALSE)</f>
        <v>50216.55</v>
      </c>
      <c r="F19" s="125" t="str">
        <f>VLOOKUP(A19,'QTO ITEMS'!$A$1:$D$58,4,FALSE)</f>
        <v>SQFT</v>
      </c>
      <c r="G19" s="88"/>
      <c r="H19" s="63"/>
      <c r="I19" s="10"/>
      <c r="J19" s="128"/>
      <c r="K19" s="144"/>
      <c r="L19" s="108"/>
      <c r="M19"/>
      <c r="N19"/>
      <c r="O19"/>
      <c r="Q19" s="22"/>
    </row>
    <row r="20" spans="1:17">
      <c r="A20" s="121" t="s">
        <v>91</v>
      </c>
      <c r="B20" s="71"/>
      <c r="C20" s="165"/>
      <c r="D20" s="166" t="str">
        <f>VLOOKUP(A20,'QTO ITEMS'!$A$1:$D$1158,2,FALSE)</f>
        <v>Lane Drive Approach with Base Course</v>
      </c>
      <c r="E20" s="125">
        <v>14</v>
      </c>
      <c r="F20" s="125" t="str">
        <f>VLOOKUP(A20,'QTO ITEMS'!$A$1:$D$58,4,FALSE)</f>
        <v>EACH</v>
      </c>
      <c r="G20" s="88"/>
      <c r="H20" s="63"/>
      <c r="I20" s="10"/>
      <c r="J20" s="128"/>
      <c r="K20" s="144"/>
      <c r="L20" s="108"/>
      <c r="M20"/>
      <c r="N20"/>
      <c r="O20"/>
      <c r="Q20" s="22"/>
    </row>
    <row r="21" spans="1:17">
      <c r="A21" s="121" t="s">
        <v>108</v>
      </c>
      <c r="B21" s="71"/>
      <c r="C21" s="169"/>
      <c r="D21" s="166" t="str">
        <f>VLOOKUP(A21,'QTO ITEMS'!$A$1:$D$1158,2,FALSE)</f>
        <v>8' Concrete Waterway</v>
      </c>
      <c r="E21" s="125">
        <f>VLOOKUP(A21,'QTO ITEMS'!$A$1:$D$58,3,FALSE)</f>
        <v>9</v>
      </c>
      <c r="F21" s="125" t="str">
        <f>VLOOKUP(A21,'QTO ITEMS'!$A$1:$D$58,4,FALSE)</f>
        <v>EACH</v>
      </c>
      <c r="G21" s="88"/>
      <c r="H21" s="63"/>
      <c r="I21" s="10"/>
      <c r="J21" s="128"/>
      <c r="K21" s="144"/>
      <c r="L21" s="108"/>
      <c r="M21"/>
      <c r="N21"/>
      <c r="O21"/>
      <c r="Q21" s="22"/>
    </row>
    <row r="22" spans="1:17">
      <c r="A22" s="121" t="s">
        <v>109</v>
      </c>
      <c r="B22" s="71"/>
      <c r="C22" s="169"/>
      <c r="D22" s="166" t="str">
        <f>VLOOKUP(A22,'QTO ITEMS'!$A$1:$D$1158,2,FALSE)</f>
        <v>Temporary Turn Around</v>
      </c>
      <c r="E22" s="125">
        <f>VLOOKUP(A22,'QTO ITEMS'!$A$1:$D$58,3,FALSE)</f>
        <v>1</v>
      </c>
      <c r="F22" s="125" t="str">
        <f>VLOOKUP(A22,'QTO ITEMS'!$A$1:$D$58,4,FALSE)</f>
        <v>EACH</v>
      </c>
      <c r="G22" s="88"/>
      <c r="H22" s="63"/>
      <c r="I22" s="10"/>
      <c r="J22" s="128"/>
      <c r="K22" s="144"/>
      <c r="L22" s="108"/>
      <c r="M22"/>
      <c r="N22"/>
      <c r="O22"/>
      <c r="Q22" s="22"/>
    </row>
    <row r="23" spans="1:17" hidden="1">
      <c r="A23" s="121" t="s">
        <v>110</v>
      </c>
      <c r="B23" s="71"/>
      <c r="C23" s="169"/>
      <c r="D23" s="166" t="e">
        <f>VLOOKUP(A23,'QTO ITEMS'!$A$1:$D$1158,2,FALSE)</f>
        <v>#N/A</v>
      </c>
      <c r="E23" s="125" t="e">
        <f>VLOOKUP(A23,'QTO ITEMS'!$A$1:$D$58,3,FALSE)</f>
        <v>#N/A</v>
      </c>
      <c r="F23" s="125" t="e">
        <f>VLOOKUP(A23,'QTO ITEMS'!$A$1:$D$58,4,FALSE)</f>
        <v>#N/A</v>
      </c>
      <c r="G23" s="88"/>
      <c r="H23" s="63"/>
      <c r="I23" s="10"/>
      <c r="J23" s="128"/>
      <c r="K23" s="144"/>
      <c r="L23" s="108"/>
      <c r="M23"/>
      <c r="N23"/>
      <c r="O23"/>
      <c r="Q23" s="22"/>
    </row>
    <row r="24" spans="1:17" hidden="1">
      <c r="A24" s="121" t="s">
        <v>111</v>
      </c>
      <c r="B24" s="71"/>
      <c r="C24" s="169"/>
      <c r="D24" s="166" t="e">
        <f>VLOOKUP(A24,'QTO ITEMS'!$A$1:$D$1158,2,FALSE)</f>
        <v>#N/A</v>
      </c>
      <c r="E24" s="125" t="e">
        <f>VLOOKUP(A24,'QTO ITEMS'!$A$1:$D$58,3,FALSE)</f>
        <v>#N/A</v>
      </c>
      <c r="F24" s="125" t="e">
        <f>VLOOKUP(A24,'QTO ITEMS'!$A$1:$D$58,4,FALSE)</f>
        <v>#N/A</v>
      </c>
      <c r="G24" s="88"/>
      <c r="H24" s="63"/>
      <c r="I24" s="10"/>
      <c r="J24" s="128"/>
      <c r="K24" s="144"/>
      <c r="L24" s="108"/>
      <c r="M24"/>
      <c r="N24"/>
      <c r="O24"/>
      <c r="Q24" s="22"/>
    </row>
    <row r="25" spans="1:17" hidden="1">
      <c r="A25" s="121" t="s">
        <v>112</v>
      </c>
      <c r="B25" s="71"/>
      <c r="C25" s="169"/>
      <c r="D25" s="166" t="e">
        <f>VLOOKUP(A25,'QTO ITEMS'!$A$1:$D$1158,2,FALSE)</f>
        <v>#N/A</v>
      </c>
      <c r="E25" s="125" t="e">
        <f>VLOOKUP(A25,'QTO ITEMS'!$A$1:$D$58,3,FALSE)</f>
        <v>#N/A</v>
      </c>
      <c r="F25" s="125" t="e">
        <f>VLOOKUP(A25,'QTO ITEMS'!$A$1:$D$58,4,FALSE)</f>
        <v>#N/A</v>
      </c>
      <c r="G25" s="88"/>
      <c r="H25" s="63"/>
      <c r="I25" s="10"/>
      <c r="J25" s="128"/>
      <c r="K25" s="144"/>
      <c r="L25" s="108"/>
      <c r="M25"/>
      <c r="N25"/>
      <c r="O25"/>
      <c r="Q25" s="22"/>
    </row>
    <row r="26" spans="1:17" hidden="1">
      <c r="A26" s="121" t="s">
        <v>113</v>
      </c>
      <c r="B26" s="71"/>
      <c r="C26" s="169"/>
      <c r="D26" s="166" t="e">
        <f>VLOOKUP(A26,'QTO ITEMS'!$A$1:$D$1158,2,FALSE)</f>
        <v>#N/A</v>
      </c>
      <c r="E26" s="125" t="e">
        <f>VLOOKUP(A26,'QTO ITEMS'!$A$1:$D$58,3,FALSE)</f>
        <v>#N/A</v>
      </c>
      <c r="F26" s="125" t="e">
        <f>VLOOKUP(A26,'QTO ITEMS'!$A$1:$D$58,4,FALSE)</f>
        <v>#N/A</v>
      </c>
      <c r="G26" s="88"/>
      <c r="H26" s="63"/>
      <c r="I26" s="10"/>
      <c r="J26" s="128"/>
      <c r="K26" s="144"/>
      <c r="L26" s="108"/>
      <c r="M26"/>
      <c r="N26"/>
      <c r="O26"/>
      <c r="Q26" s="22"/>
    </row>
    <row r="27" spans="1:17" hidden="1">
      <c r="A27" s="121" t="s">
        <v>114</v>
      </c>
      <c r="B27" s="71"/>
      <c r="C27" s="169"/>
      <c r="D27" s="166" t="e">
        <f>VLOOKUP(A27,'QTO ITEMS'!$A$1:$D$1158,2,FALSE)</f>
        <v>#N/A</v>
      </c>
      <c r="E27" s="125" t="e">
        <f>VLOOKUP(A27,'QTO ITEMS'!$A$1:$D$58,3,FALSE)</f>
        <v>#N/A</v>
      </c>
      <c r="F27" s="125" t="e">
        <f>VLOOKUP(A27,'QTO ITEMS'!$A$1:$D$58,4,FALSE)</f>
        <v>#N/A</v>
      </c>
      <c r="G27" s="88"/>
      <c r="H27" s="63"/>
      <c r="I27" s="10"/>
      <c r="J27" s="128"/>
      <c r="K27" s="144"/>
      <c r="L27" s="108"/>
      <c r="M27"/>
      <c r="N27"/>
      <c r="O27"/>
      <c r="Q27" s="22"/>
    </row>
    <row r="28" spans="1:17" hidden="1">
      <c r="A28" s="121" t="s">
        <v>115</v>
      </c>
      <c r="B28" s="71"/>
      <c r="C28" s="169"/>
      <c r="D28" s="166" t="e">
        <f>VLOOKUP(A28,'QTO ITEMS'!$A$1:$D$1158,2,FALSE)</f>
        <v>#N/A</v>
      </c>
      <c r="E28" s="125" t="e">
        <f>VLOOKUP(A28,'QTO ITEMS'!$A$1:$D$58,3,FALSE)</f>
        <v>#N/A</v>
      </c>
      <c r="F28" s="125" t="e">
        <f>VLOOKUP(A28,'QTO ITEMS'!$A$1:$D$58,4,FALSE)</f>
        <v>#N/A</v>
      </c>
      <c r="G28" s="88"/>
      <c r="H28" s="63"/>
      <c r="I28" s="10"/>
      <c r="J28" s="128"/>
      <c r="K28" s="144"/>
      <c r="L28" s="108"/>
      <c r="M28"/>
      <c r="N28"/>
      <c r="O28"/>
      <c r="Q28" s="22"/>
    </row>
    <row r="29" spans="1:17">
      <c r="A29" s="121"/>
      <c r="B29" s="71"/>
      <c r="C29" s="158"/>
      <c r="D29" s="70"/>
      <c r="E29" s="125"/>
      <c r="F29" s="125"/>
      <c r="G29" s="88"/>
      <c r="H29" s="63"/>
      <c r="I29" s="10"/>
      <c r="J29" s="128"/>
      <c r="K29" s="144"/>
      <c r="L29" s="108"/>
      <c r="M29"/>
      <c r="N29"/>
      <c r="O29"/>
      <c r="Q29" s="22"/>
    </row>
    <row r="30" spans="1:17">
      <c r="B30" s="172" t="s">
        <v>4</v>
      </c>
      <c r="C30" s="173"/>
      <c r="D30" s="174"/>
      <c r="E30" s="125"/>
      <c r="F30" s="125"/>
      <c r="G30" s="88"/>
      <c r="H30" s="63"/>
      <c r="I30" s="10"/>
      <c r="J30" s="128"/>
      <c r="K30" s="144"/>
      <c r="L30" s="108"/>
      <c r="M30"/>
      <c r="N30"/>
      <c r="O30"/>
    </row>
    <row r="31" spans="1:17" ht="12.75" customHeight="1">
      <c r="A31" s="122" t="s">
        <v>53</v>
      </c>
      <c r="B31" s="155"/>
      <c r="C31" s="69"/>
      <c r="D31" s="166" t="str">
        <f>VLOOKUP(A31,'QTO ITEMS'!$A$1:$D$5558,2,FALSE)</f>
        <v>8" C-900 Pipe</v>
      </c>
      <c r="E31" s="125">
        <v>4147</v>
      </c>
      <c r="F31" s="125" t="str">
        <f>VLOOKUP(A31,'QTO ITEMS'!$A$1:$D$5558,4,FALSE)</f>
        <v>LNFT</v>
      </c>
      <c r="G31" s="88"/>
      <c r="H31" s="63"/>
      <c r="I31" s="10"/>
      <c r="J31" s="128" t="str">
        <f t="shared" ref="J31:J59" si="0">IF(I31=FALSE,"FIX"," ")</f>
        <v>FIX</v>
      </c>
      <c r="K31" s="144"/>
      <c r="L31" s="108"/>
      <c r="M31"/>
      <c r="N31"/>
      <c r="O31"/>
      <c r="Q31" s="22"/>
    </row>
    <row r="32" spans="1:17">
      <c r="A32" s="122" t="s">
        <v>26</v>
      </c>
      <c r="B32" s="155"/>
      <c r="C32" s="69"/>
      <c r="D32" s="166" t="str">
        <f>VLOOKUP(A32,'QTO ITEMS'!$A$1:$D$5558,2,FALSE)</f>
        <v>12'' CLASS 52 DI Pipe</v>
      </c>
      <c r="E32" s="125">
        <v>598</v>
      </c>
      <c r="F32" s="125" t="str">
        <f>VLOOKUP(A32,'QTO ITEMS'!$A$1:$D$5558,4,FALSE)</f>
        <v>LNFT</v>
      </c>
      <c r="G32" s="88"/>
      <c r="H32" s="63"/>
      <c r="I32" s="10"/>
      <c r="J32" s="128"/>
      <c r="K32" s="144"/>
      <c r="L32" s="108"/>
      <c r="M32"/>
      <c r="N32"/>
      <c r="O32"/>
      <c r="Q32" s="22"/>
    </row>
    <row r="33" spans="1:22" s="2" customFormat="1">
      <c r="A33" s="122" t="s">
        <v>27</v>
      </c>
      <c r="B33" s="68"/>
      <c r="C33" s="69"/>
      <c r="D33" s="166" t="str">
        <f>VLOOKUP(A33,'QTO ITEMS'!$A$1:$D$5558,2,FALSE)</f>
        <v>8" Gate Valves with valve box/cover</v>
      </c>
      <c r="E33" s="125">
        <v>17</v>
      </c>
      <c r="F33" s="125" t="str">
        <f>VLOOKUP(A33,'QTO ITEMS'!$A$1:$D$5558,4,FALSE)</f>
        <v>EACH</v>
      </c>
      <c r="G33" s="88"/>
      <c r="H33" s="63"/>
      <c r="I33" s="10"/>
      <c r="J33" s="128"/>
      <c r="K33" s="144"/>
      <c r="L33" s="108"/>
      <c r="M33"/>
      <c r="N33"/>
      <c r="O33"/>
      <c r="P33" s="32"/>
      <c r="V33" s="105"/>
    </row>
    <row r="34" spans="1:22" s="2" customFormat="1">
      <c r="A34" s="122" t="s">
        <v>28</v>
      </c>
      <c r="B34" s="68"/>
      <c r="C34" s="69"/>
      <c r="D34" s="166" t="str">
        <f>VLOOKUP(A34,'QTO ITEMS'!$A$1:$D$5558,2,FALSE)</f>
        <v>12" Gate Valves with valve box/cover</v>
      </c>
      <c r="E34" s="125">
        <v>3</v>
      </c>
      <c r="F34" s="125" t="str">
        <f>VLOOKUP(A34,'QTO ITEMS'!$A$1:$D$5558,4,FALSE)</f>
        <v>EACH</v>
      </c>
      <c r="G34" s="88"/>
      <c r="H34" s="63"/>
      <c r="I34" s="10"/>
      <c r="J34" s="128"/>
      <c r="K34" s="144"/>
      <c r="L34" s="108"/>
      <c r="M34"/>
      <c r="N34"/>
      <c r="O34"/>
      <c r="P34" s="32"/>
      <c r="V34" s="105"/>
    </row>
    <row r="35" spans="1:22" s="2" customFormat="1" ht="12.75" customHeight="1">
      <c r="A35" s="122" t="s">
        <v>54</v>
      </c>
      <c r="B35" s="68"/>
      <c r="C35" s="69"/>
      <c r="D35" s="166" t="str">
        <f>VLOOKUP(A35,'QTO ITEMS'!$A$1:$D$5558,2,FALSE)</f>
        <v>Fire Hydrant Assembly (Includes Valve &amp; Piping)</v>
      </c>
      <c r="E35" s="125">
        <v>8</v>
      </c>
      <c r="F35" s="125" t="str">
        <f>VLOOKUP(A35,'QTO ITEMS'!$A$1:$D$5558,4,FALSE)</f>
        <v>EACH</v>
      </c>
      <c r="G35" s="88"/>
      <c r="H35" s="63"/>
      <c r="I35" s="10"/>
      <c r="J35" s="128"/>
      <c r="K35" s="144"/>
      <c r="L35" s="108"/>
      <c r="M35" s="22"/>
      <c r="N35" s="22"/>
      <c r="O35" s="22"/>
      <c r="P35" s="32"/>
      <c r="V35" s="105"/>
    </row>
    <row r="36" spans="1:22" s="2" customFormat="1" ht="12.75" customHeight="1">
      <c r="A36" s="122" t="s">
        <v>55</v>
      </c>
      <c r="B36" s="68"/>
      <c r="C36" s="69"/>
      <c r="D36" s="166" t="str">
        <f>VLOOKUP(A36,'QTO ITEMS'!$A$1:$D$5558,2,FALSE)</f>
        <v>Fire Hydrant Concrete Pad</v>
      </c>
      <c r="E36" s="125">
        <v>8</v>
      </c>
      <c r="F36" s="125" t="str">
        <f>VLOOKUP(A36,'QTO ITEMS'!$A$1:$D$5558,4,FALSE)</f>
        <v>EACH</v>
      </c>
      <c r="G36" s="88"/>
      <c r="H36" s="63"/>
      <c r="I36" s="10"/>
      <c r="J36" s="128"/>
      <c r="K36" s="144"/>
      <c r="L36" s="108"/>
      <c r="M36" s="22"/>
      <c r="N36" s="22"/>
      <c r="O36" s="22"/>
      <c r="P36" s="32"/>
      <c r="V36" s="105"/>
    </row>
    <row r="37" spans="1:22" s="2" customFormat="1" ht="12.75" customHeight="1">
      <c r="A37" s="122" t="s">
        <v>29</v>
      </c>
      <c r="B37" s="68"/>
      <c r="C37" s="69"/>
      <c r="D37" s="166" t="str">
        <f>VLOOKUP(A37,'QTO ITEMS'!$A$1:$D$5558,2,FALSE)</f>
        <v>8" x 6" Fire Hydrant Tee</v>
      </c>
      <c r="E37" s="125">
        <v>7</v>
      </c>
      <c r="F37" s="125" t="str">
        <f>VLOOKUP(A37,'QTO ITEMS'!$A$1:$D$5558,4,FALSE)</f>
        <v>EACH</v>
      </c>
      <c r="G37" s="88"/>
      <c r="H37" s="63"/>
      <c r="I37" s="10"/>
      <c r="J37" s="128"/>
      <c r="K37" s="144"/>
      <c r="L37" s="108"/>
      <c r="M37" s="22"/>
      <c r="N37" s="22"/>
      <c r="O37" s="22"/>
      <c r="P37" s="32"/>
      <c r="V37" s="105"/>
    </row>
    <row r="38" spans="1:22" s="2" customFormat="1" ht="12.75" customHeight="1">
      <c r="A38" s="122" t="s">
        <v>56</v>
      </c>
      <c r="B38" s="68"/>
      <c r="C38" s="69"/>
      <c r="D38" s="166" t="str">
        <f>VLOOKUP(A38,'QTO ITEMS'!$A$1:$D$5558,2,FALSE)</f>
        <v>12" x 6" Fire Hydrant Tee</v>
      </c>
      <c r="E38" s="125">
        <f>VLOOKUP(A38,'QTO ITEMS'!$A$1:$D$5558,3,FALSE)</f>
        <v>1</v>
      </c>
      <c r="F38" s="125" t="str">
        <f>VLOOKUP(A38,'QTO ITEMS'!$A$1:$D$5558,4,FALSE)</f>
        <v>EACH</v>
      </c>
      <c r="G38" s="88"/>
      <c r="H38" s="63"/>
      <c r="I38" s="10"/>
      <c r="J38" s="128"/>
      <c r="K38" s="144"/>
      <c r="L38" s="108"/>
      <c r="M38" s="22"/>
      <c r="N38" s="22"/>
      <c r="O38" s="22"/>
      <c r="P38" s="32"/>
      <c r="V38" s="105"/>
    </row>
    <row r="39" spans="1:22" s="2" customFormat="1" ht="12.75" customHeight="1">
      <c r="A39" s="122" t="s">
        <v>30</v>
      </c>
      <c r="B39" s="68"/>
      <c r="C39" s="69"/>
      <c r="D39" s="166" t="str">
        <f>VLOOKUP(A39,'QTO ITEMS'!$A$1:$D$5558,2,FALSE)</f>
        <v xml:space="preserve">11.25° Bend </v>
      </c>
      <c r="E39" s="125">
        <f>VLOOKUP(A39,'QTO ITEMS'!$A$1:$D$5558,3,FALSE)</f>
        <v>3</v>
      </c>
      <c r="F39" s="125" t="str">
        <f>VLOOKUP(A39,'QTO ITEMS'!$A$1:$D$5558,4,FALSE)</f>
        <v>EACH</v>
      </c>
      <c r="G39" s="88"/>
      <c r="H39" s="63"/>
      <c r="I39" s="10"/>
      <c r="J39" s="128"/>
      <c r="K39" s="144"/>
      <c r="L39" s="108"/>
      <c r="M39" s="22"/>
      <c r="N39" s="22"/>
      <c r="O39" s="22"/>
      <c r="P39" s="32"/>
      <c r="V39" s="105"/>
    </row>
    <row r="40" spans="1:22" s="2" customFormat="1" ht="12.75" customHeight="1">
      <c r="A40" s="122" t="s">
        <v>31</v>
      </c>
      <c r="B40" s="68"/>
      <c r="C40" s="69"/>
      <c r="D40" s="166" t="str">
        <f>VLOOKUP(A40,'QTO ITEMS'!$A$1:$D$5558,2,FALSE)</f>
        <v>22.5° Bend</v>
      </c>
      <c r="E40" s="125">
        <v>3</v>
      </c>
      <c r="F40" s="125" t="str">
        <f>VLOOKUP(A40,'QTO ITEMS'!$A$1:$D$5558,4,FALSE)</f>
        <v>EACH</v>
      </c>
      <c r="G40" s="88"/>
      <c r="H40" s="63"/>
      <c r="I40" s="10"/>
      <c r="J40" s="128"/>
      <c r="K40" s="144"/>
      <c r="L40" s="108"/>
      <c r="M40" s="22"/>
      <c r="N40" s="22"/>
      <c r="O40" s="22"/>
      <c r="P40" s="32"/>
      <c r="V40" s="105"/>
    </row>
    <row r="41" spans="1:22" s="2" customFormat="1" ht="12.75" customHeight="1">
      <c r="A41" s="122" t="s">
        <v>32</v>
      </c>
      <c r="B41" s="68"/>
      <c r="C41" s="69"/>
      <c r="D41" s="166" t="str">
        <f>VLOOKUP(A41,'QTO ITEMS'!$A$1:$D$5558,2,FALSE)</f>
        <v>90° Bend</v>
      </c>
      <c r="E41" s="125">
        <f>VLOOKUP(A41,'QTO ITEMS'!$A$1:$D$5558,3,FALSE)</f>
        <v>1</v>
      </c>
      <c r="F41" s="125" t="str">
        <f>VLOOKUP(A41,'QTO ITEMS'!$A$1:$D$5558,4,FALSE)</f>
        <v>EACH</v>
      </c>
      <c r="G41" s="88"/>
      <c r="H41" s="63"/>
      <c r="I41" s="10"/>
      <c r="J41" s="128"/>
      <c r="K41" s="144"/>
      <c r="L41" s="108"/>
      <c r="M41" s="22"/>
      <c r="N41" s="22"/>
      <c r="O41" s="22"/>
      <c r="P41" s="32"/>
      <c r="V41" s="105"/>
    </row>
    <row r="42" spans="1:22" s="2" customFormat="1" ht="12.75" customHeight="1">
      <c r="A42" s="122" t="s">
        <v>57</v>
      </c>
      <c r="B42" s="68"/>
      <c r="C42" s="69"/>
      <c r="D42" s="166" t="str">
        <f>VLOOKUP(A42,'QTO ITEMS'!$A$1:$D$5558,2,FALSE)</f>
        <v>3/4" Service Connections with 3/4" meters</v>
      </c>
      <c r="E42" s="125">
        <v>92</v>
      </c>
      <c r="F42" s="125" t="str">
        <f>VLOOKUP(A42,'QTO ITEMS'!$A$1:$D$5558,4,FALSE)</f>
        <v>EACH</v>
      </c>
      <c r="G42" s="88"/>
      <c r="H42" s="63"/>
      <c r="I42" s="10"/>
      <c r="J42" s="128"/>
      <c r="K42" s="144"/>
      <c r="L42" s="108"/>
      <c r="M42" s="22"/>
      <c r="N42" s="22"/>
      <c r="O42" s="22"/>
      <c r="P42" s="32"/>
      <c r="V42" s="105"/>
    </row>
    <row r="43" spans="1:22" s="2" customFormat="1" ht="12.75" customHeight="1">
      <c r="A43" s="122" t="s">
        <v>58</v>
      </c>
      <c r="B43" s="68"/>
      <c r="C43" s="69"/>
      <c r="D43" s="166" t="str">
        <f>VLOOKUP(A43,'QTO ITEMS'!$A$1:$D$5558,2,FALSE)</f>
        <v>1" Service Connection with 3/4" meter</v>
      </c>
      <c r="E43" s="125">
        <v>9</v>
      </c>
      <c r="F43" s="125" t="str">
        <f>VLOOKUP(A43,'QTO ITEMS'!$A$1:$D$5558,4,FALSE)</f>
        <v>EACH</v>
      </c>
      <c r="G43" s="88"/>
      <c r="H43" s="63"/>
      <c r="I43" s="10"/>
      <c r="J43" s="128"/>
      <c r="K43" s="144"/>
      <c r="L43" s="108"/>
      <c r="M43" s="22"/>
      <c r="N43" s="22"/>
      <c r="O43" s="22"/>
      <c r="P43" s="32"/>
      <c r="V43" s="105"/>
    </row>
    <row r="44" spans="1:22" s="2" customFormat="1" ht="12.75" customHeight="1">
      <c r="A44" s="122"/>
      <c r="B44" s="68"/>
      <c r="C44" s="69"/>
      <c r="D44" s="166" t="s">
        <v>222</v>
      </c>
      <c r="E44" s="125">
        <v>1</v>
      </c>
      <c r="F44" s="125" t="s">
        <v>134</v>
      </c>
      <c r="G44" s="88"/>
      <c r="H44" s="63"/>
      <c r="I44" s="10"/>
      <c r="J44" s="128"/>
      <c r="K44" s="144"/>
      <c r="L44" s="108"/>
      <c r="M44" s="22"/>
      <c r="N44" s="22"/>
      <c r="O44" s="22"/>
      <c r="P44" s="32"/>
      <c r="V44" s="105"/>
    </row>
    <row r="45" spans="1:22" s="2" customFormat="1" ht="12.75" customHeight="1">
      <c r="A45" s="122" t="s">
        <v>33</v>
      </c>
      <c r="B45" s="68"/>
      <c r="C45" s="69"/>
      <c r="D45" s="166" t="str">
        <f>VLOOKUP(A45,'QTO ITEMS'!$A$1:$D$5558,2,FALSE)</f>
        <v xml:space="preserve">2" Blow Off Assembly </v>
      </c>
      <c r="E45" s="125">
        <f>VLOOKUP(A45,'QTO ITEMS'!$A$1:$D$5558,3,FALSE)</f>
        <v>7</v>
      </c>
      <c r="F45" s="125" t="str">
        <f>VLOOKUP(A45,'QTO ITEMS'!$A$1:$D$5558,4,FALSE)</f>
        <v>EACH</v>
      </c>
      <c r="G45" s="88"/>
      <c r="H45" s="63"/>
      <c r="I45" s="10"/>
      <c r="J45" s="128"/>
      <c r="K45" s="144"/>
      <c r="L45" s="108"/>
      <c r="M45" s="22"/>
      <c r="N45" s="22"/>
      <c r="O45" s="22"/>
      <c r="P45" s="32"/>
      <c r="V45" s="105"/>
    </row>
    <row r="46" spans="1:22" s="2" customFormat="1" ht="12.75" customHeight="1">
      <c r="A46" s="122" t="s">
        <v>34</v>
      </c>
      <c r="B46" s="68"/>
      <c r="C46" s="69"/>
      <c r="D46" s="166" t="str">
        <f>VLOOKUP(A46,'QTO ITEMS'!$A$1:$D$5558,2,FALSE)</f>
        <v>8" Tie-ins to existing system</v>
      </c>
      <c r="E46" s="125">
        <f>VLOOKUP(A46,'QTO ITEMS'!$A$1:$D$5558,3,FALSE)</f>
        <v>3</v>
      </c>
      <c r="F46" s="125" t="str">
        <f>VLOOKUP(A46,'QTO ITEMS'!$A$1:$D$5558,4,FALSE)</f>
        <v>EACH</v>
      </c>
      <c r="G46" s="88"/>
      <c r="H46" s="63"/>
      <c r="I46" s="10"/>
      <c r="J46" s="128"/>
      <c r="K46" s="144"/>
      <c r="L46" s="108"/>
      <c r="M46" s="22"/>
      <c r="N46" s="22"/>
      <c r="O46" s="22"/>
      <c r="P46" s="32"/>
      <c r="V46" s="105"/>
    </row>
    <row r="47" spans="1:22" s="2" customFormat="1" ht="12.75" customHeight="1">
      <c r="A47" s="122" t="s">
        <v>59</v>
      </c>
      <c r="B47" s="68"/>
      <c r="C47" s="69"/>
      <c r="D47" s="166" t="str">
        <f>VLOOKUP(A47,'QTO ITEMS'!$A$1:$D$5558,2,FALSE)</f>
        <v>12" Tie-ins to existing system</v>
      </c>
      <c r="E47" s="125">
        <f>VLOOKUP(A47,'QTO ITEMS'!$A$1:$D$5558,3,FALSE)</f>
        <v>1</v>
      </c>
      <c r="F47" s="125" t="str">
        <f>VLOOKUP(A47,'QTO ITEMS'!$A$1:$D$5558,4,FALSE)</f>
        <v>EACH</v>
      </c>
      <c r="G47" s="88"/>
      <c r="H47" s="63"/>
      <c r="I47" s="10"/>
      <c r="J47" s="128"/>
      <c r="K47" s="144"/>
      <c r="L47" s="108"/>
      <c r="M47" s="22"/>
      <c r="N47" s="22"/>
      <c r="O47" s="22"/>
      <c r="P47" s="32"/>
      <c r="V47" s="105"/>
    </row>
    <row r="48" spans="1:22" s="2" customFormat="1" ht="12.75" customHeight="1">
      <c r="A48" s="122" t="s">
        <v>97</v>
      </c>
      <c r="B48" s="68"/>
      <c r="C48" s="69"/>
      <c r="D48" s="166" t="str">
        <f>VLOOKUP(A48,'QTO ITEMS'!$A$1:$D$5558,2,FALSE)</f>
        <v>8"  Tee</v>
      </c>
      <c r="E48" s="125">
        <f>VLOOKUP(A48,'QTO ITEMS'!$A$1:$D$5558,3,FALSE)</f>
        <v>3</v>
      </c>
      <c r="F48" s="125" t="str">
        <f>VLOOKUP(A48,'QTO ITEMS'!$A$1:$D$5558,4,FALSE)</f>
        <v>EACH</v>
      </c>
      <c r="G48" s="88"/>
      <c r="H48" s="63"/>
      <c r="I48" s="10"/>
      <c r="J48" s="128"/>
      <c r="K48" s="144"/>
      <c r="L48" s="108"/>
      <c r="M48" s="22"/>
      <c r="N48" s="22"/>
      <c r="O48" s="22"/>
      <c r="P48" s="32"/>
      <c r="V48" s="105"/>
    </row>
    <row r="49" spans="1:22" s="2" customFormat="1">
      <c r="A49" s="122" t="s">
        <v>119</v>
      </c>
      <c r="B49" s="68"/>
      <c r="C49" s="69"/>
      <c r="D49" s="166" t="str">
        <f>VLOOKUP(A49,'QTO ITEMS'!$A$1:$D$5558,2,FALSE)</f>
        <v>8" Cross</v>
      </c>
      <c r="E49" s="125">
        <f>VLOOKUP(A49,'QTO ITEMS'!$A$1:$D$5558,3,FALSE)</f>
        <v>2</v>
      </c>
      <c r="F49" s="125" t="str">
        <f>VLOOKUP(A49,'QTO ITEMS'!$A$1:$D$5558,4,FALSE)</f>
        <v>EACH</v>
      </c>
      <c r="G49" s="88"/>
      <c r="H49" s="63"/>
      <c r="I49" s="10"/>
      <c r="J49" s="128"/>
      <c r="K49" s="144"/>
      <c r="L49" s="108"/>
      <c r="M49" s="22"/>
      <c r="N49" s="22"/>
      <c r="O49" s="22"/>
      <c r="P49" s="32"/>
      <c r="V49" s="105"/>
    </row>
    <row r="50" spans="1:22" s="2" customFormat="1" ht="12.75" customHeight="1">
      <c r="A50" s="122" t="s">
        <v>120</v>
      </c>
      <c r="B50" s="68"/>
      <c r="C50" s="69"/>
      <c r="D50" s="166" t="str">
        <f>VLOOKUP(A50,'QTO ITEMS'!$A$1:$D$5558,2,FALSE)</f>
        <v>12" Cross</v>
      </c>
      <c r="E50" s="125">
        <f>VLOOKUP(A50,'QTO ITEMS'!$A$1:$D$5558,3,FALSE)</f>
        <v>2</v>
      </c>
      <c r="F50" s="125" t="str">
        <f>VLOOKUP(A50,'QTO ITEMS'!$A$1:$D$5558,4,FALSE)</f>
        <v>EACH</v>
      </c>
      <c r="G50" s="88"/>
      <c r="H50" s="63"/>
      <c r="I50" s="10"/>
      <c r="J50" s="128"/>
      <c r="K50" s="144"/>
      <c r="L50" s="108"/>
      <c r="M50" s="22"/>
      <c r="N50" s="22"/>
      <c r="O50" s="22"/>
      <c r="P50" s="32"/>
      <c r="V50" s="105"/>
    </row>
    <row r="51" spans="1:22">
      <c r="A51" s="122" t="s">
        <v>121</v>
      </c>
      <c r="B51" s="68"/>
      <c r="C51" s="69"/>
      <c r="D51" s="166" t="str">
        <f>VLOOKUP(A51,'QTO ITEMS'!$A$1:$D$5558,2,FALSE)</f>
        <v>12" x 8" Reducer</v>
      </c>
      <c r="E51" s="125">
        <v>4</v>
      </c>
      <c r="F51" s="125" t="str">
        <f>VLOOKUP(A51,'QTO ITEMS'!$A$1:$D$5558,4,FALSE)</f>
        <v>EACH</v>
      </c>
      <c r="G51" s="88"/>
      <c r="H51" s="63"/>
      <c r="I51" s="10"/>
      <c r="J51" s="128"/>
      <c r="K51" s="144"/>
      <c r="L51" s="108"/>
      <c r="V51" s="105"/>
    </row>
    <row r="52" spans="1:22" s="2" customFormat="1">
      <c r="B52" s="71"/>
      <c r="C52" s="69"/>
      <c r="D52" s="70"/>
      <c r="E52" s="125"/>
      <c r="F52" s="125"/>
      <c r="G52" s="89"/>
      <c r="H52" s="63"/>
      <c r="I52" s="10"/>
      <c r="J52" s="128"/>
      <c r="K52" s="145"/>
      <c r="L52" s="108"/>
      <c r="M52" s="22"/>
      <c r="N52" s="22"/>
      <c r="O52" s="22"/>
      <c r="P52" s="32"/>
    </row>
    <row r="53" spans="1:22" ht="12.75" customHeight="1">
      <c r="B53" s="72"/>
      <c r="C53" s="69"/>
      <c r="D53" s="70"/>
      <c r="E53" s="125"/>
      <c r="F53" s="125"/>
      <c r="G53" s="89"/>
      <c r="H53" s="63"/>
      <c r="I53" s="10"/>
      <c r="J53" s="128"/>
      <c r="K53" s="145"/>
      <c r="L53" s="108"/>
    </row>
    <row r="54" spans="1:22">
      <c r="B54" s="96" t="s">
        <v>3</v>
      </c>
      <c r="C54" s="98"/>
      <c r="D54" s="97"/>
      <c r="E54" s="125"/>
      <c r="F54" s="125"/>
      <c r="G54" s="88"/>
      <c r="H54" s="63"/>
      <c r="I54" s="10"/>
      <c r="J54" s="128"/>
      <c r="K54" s="144"/>
      <c r="L54" s="108"/>
    </row>
    <row r="55" spans="1:22" s="27" customFormat="1">
      <c r="A55" s="123" t="s">
        <v>60</v>
      </c>
      <c r="B55" s="68"/>
      <c r="C55" s="69"/>
      <c r="D55" s="166" t="str">
        <f>VLOOKUP(A55,'QTO ITEMS'!$A$1:$D$58,2,FALSE)</f>
        <v>18" RCP CLIII Pipe</v>
      </c>
      <c r="E55" s="125">
        <f>VLOOKUP(A55,'QTO ITEMS'!$A$1:$D$5558,3,FALSE)</f>
        <v>542.09199999999998</v>
      </c>
      <c r="F55" s="125" t="str">
        <f>VLOOKUP(A55,'QTO ITEMS'!$A$1:$D$5558,4,FALSE)</f>
        <v>LNFT</v>
      </c>
      <c r="G55" s="88"/>
      <c r="H55" s="63"/>
      <c r="I55" s="10"/>
      <c r="J55" s="128"/>
      <c r="K55" s="144"/>
      <c r="L55" s="108"/>
      <c r="M55" s="22"/>
      <c r="N55" s="22"/>
      <c r="O55" s="22"/>
      <c r="P55" s="22"/>
      <c r="Q55"/>
      <c r="R55"/>
      <c r="S55"/>
      <c r="T55"/>
    </row>
    <row r="56" spans="1:22" s="27" customFormat="1">
      <c r="A56" s="123" t="s">
        <v>61</v>
      </c>
      <c r="B56" s="68"/>
      <c r="C56" s="69"/>
      <c r="D56" s="166" t="str">
        <f>VLOOKUP(A56,'QTO ITEMS'!$A$1:$D$58,2,FALSE)</f>
        <v>Catch Basin</v>
      </c>
      <c r="E56" s="125">
        <f>VLOOKUP(A56,'QTO ITEMS'!$A$1:$D$5558,3,FALSE)</f>
        <v>1</v>
      </c>
      <c r="F56" s="125" t="str">
        <f>VLOOKUP(A56,'QTO ITEMS'!$A$1:$D$5558,4,FALSE)</f>
        <v>EACH</v>
      </c>
      <c r="G56" s="88"/>
      <c r="H56" s="63"/>
      <c r="I56" s="10"/>
      <c r="J56" s="128"/>
      <c r="K56" s="144"/>
      <c r="L56" s="108"/>
      <c r="M56" s="22"/>
      <c r="N56" s="22"/>
      <c r="O56" s="22"/>
      <c r="P56" s="22"/>
      <c r="Q56"/>
      <c r="R56"/>
      <c r="S56"/>
      <c r="T56"/>
    </row>
    <row r="57" spans="1:22" s="27" customFormat="1">
      <c r="A57" s="123" t="s">
        <v>62</v>
      </c>
      <c r="B57" s="68"/>
      <c r="C57" s="69"/>
      <c r="D57" s="166" t="str">
        <f>VLOOKUP(A57,'QTO ITEMS'!$A$1:$D$58,2,FALSE)</f>
        <v>Combo Box</v>
      </c>
      <c r="E57" s="125">
        <f>VLOOKUP(A57,'QTO ITEMS'!$A$1:$D$5558,3,FALSE)</f>
        <v>1</v>
      </c>
      <c r="F57" s="125" t="str">
        <f>VLOOKUP(A57,'QTO ITEMS'!$A$1:$D$5558,4,FALSE)</f>
        <v>EACH</v>
      </c>
      <c r="G57" s="88"/>
      <c r="H57" s="63"/>
      <c r="I57" s="10"/>
      <c r="J57" s="128"/>
      <c r="K57" s="144"/>
      <c r="L57" s="108"/>
      <c r="M57" s="22"/>
      <c r="N57" s="22"/>
      <c r="O57" s="22"/>
      <c r="P57" s="22"/>
      <c r="Q57"/>
      <c r="R57"/>
      <c r="S57"/>
      <c r="T57"/>
    </row>
    <row r="58" spans="1:22" s="27" customFormat="1">
      <c r="A58" s="123" t="s">
        <v>63</v>
      </c>
      <c r="B58" s="68"/>
      <c r="C58" s="69"/>
      <c r="D58" s="166" t="s">
        <v>205</v>
      </c>
      <c r="E58" s="125">
        <v>2</v>
      </c>
      <c r="F58" s="125" t="s">
        <v>134</v>
      </c>
      <c r="G58" s="88"/>
      <c r="H58" s="63"/>
      <c r="I58" s="10"/>
      <c r="J58" s="128"/>
      <c r="K58" s="144"/>
      <c r="L58" s="108"/>
      <c r="M58" s="22"/>
      <c r="N58" s="22"/>
      <c r="O58" s="22"/>
      <c r="P58" s="22"/>
      <c r="Q58"/>
      <c r="R58"/>
      <c r="S58"/>
      <c r="T58"/>
    </row>
    <row r="59" spans="1:22" ht="12.75" customHeight="1">
      <c r="A59" s="123" t="s">
        <v>122</v>
      </c>
      <c r="B59" s="68"/>
      <c r="C59" s="69"/>
      <c r="D59" s="166" t="s">
        <v>206</v>
      </c>
      <c r="E59" s="125">
        <f>VLOOKUP(A59,'QTO ITEMS'!$A$1:$D$5558,3,FALSE)</f>
        <v>1</v>
      </c>
      <c r="F59" s="125" t="str">
        <f>VLOOKUP(A59,'QTO ITEMS'!$A$1:$D$5558,4,FALSE)</f>
        <v>EACH</v>
      </c>
      <c r="G59" s="88"/>
      <c r="H59" s="63"/>
      <c r="I59" s="10" t="e">
        <f>(ROUNDDOWN(#REF!,0)=ROUNDDOWN(E59,0))</f>
        <v>#REF!</v>
      </c>
      <c r="J59" s="128" t="e">
        <f t="shared" si="0"/>
        <v>#REF!</v>
      </c>
      <c r="K59" s="144"/>
      <c r="L59" s="108"/>
    </row>
    <row r="60" spans="1:22">
      <c r="B60" s="68"/>
      <c r="C60" s="98"/>
      <c r="D60" s="98"/>
      <c r="E60" s="125"/>
      <c r="F60" s="125"/>
      <c r="G60" s="89"/>
      <c r="H60" s="63"/>
      <c r="I60" s="10"/>
      <c r="J60" s="128"/>
      <c r="K60" s="144"/>
      <c r="L60" s="108"/>
      <c r="P60" s="33"/>
      <c r="Q60" s="23"/>
      <c r="R60" s="23"/>
      <c r="S60" s="23"/>
    </row>
    <row r="61" spans="1:22">
      <c r="B61" s="96" t="s">
        <v>2</v>
      </c>
      <c r="C61" s="98"/>
      <c r="D61" s="97"/>
      <c r="E61" s="125"/>
      <c r="F61" s="125"/>
      <c r="G61" s="88"/>
      <c r="H61" s="63"/>
      <c r="I61" s="10"/>
      <c r="J61" s="128"/>
      <c r="K61" s="144"/>
      <c r="L61" s="108"/>
      <c r="P61" s="33"/>
      <c r="Q61" s="23"/>
      <c r="R61" s="23"/>
      <c r="S61" s="23"/>
    </row>
    <row r="62" spans="1:22">
      <c r="A62" s="105" t="s">
        <v>35</v>
      </c>
      <c r="B62" s="68"/>
      <c r="C62" s="69"/>
      <c r="D62" s="166" t="str">
        <f>VLOOKUP(A62,'QTO ITEMS'!$A$1:$D$5158,2,FALSE)</f>
        <v xml:space="preserve">8" PVC Sewer Line </v>
      </c>
      <c r="E62" s="125">
        <v>1700</v>
      </c>
      <c r="F62" s="125" t="str">
        <f>VLOOKUP(A62,'QTO ITEMS'!$A$1:$D$5158,4,FALSE)</f>
        <v>LNFT</v>
      </c>
      <c r="G62" s="88"/>
      <c r="H62" s="63"/>
      <c r="I62" s="10"/>
      <c r="J62" s="128"/>
      <c r="K62" s="144"/>
      <c r="L62" s="108"/>
    </row>
    <row r="63" spans="1:22" ht="12.75" customHeight="1">
      <c r="A63" s="105" t="s">
        <v>64</v>
      </c>
      <c r="B63" s="68"/>
      <c r="C63" s="69"/>
      <c r="D63" s="166" t="str">
        <f>VLOOKUP(A63,'QTO ITEMS'!$A$1:$D$5158,2,FALSE)</f>
        <v xml:space="preserve">10" PVC Sewer Line </v>
      </c>
      <c r="E63" s="125">
        <f>VLOOKUP(A63,'QTO ITEMS'!$A$1:$D$5158,3,FALSE)</f>
        <v>1118.451</v>
      </c>
      <c r="F63" s="125" t="str">
        <f>VLOOKUP(A63,'QTO ITEMS'!$A$1:$D$5158,4,FALSE)</f>
        <v>LNFT</v>
      </c>
      <c r="G63" s="88"/>
      <c r="H63" s="63"/>
      <c r="I63" s="10" t="e">
        <f>(ROUNDDOWN(#REF!,0)=ROUNDDOWN(E63,0))</f>
        <v>#REF!</v>
      </c>
      <c r="J63" s="128" t="e">
        <f t="shared" ref="J63:J104" si="1">IF(I63=FALSE,"FIX"," ")</f>
        <v>#REF!</v>
      </c>
      <c r="K63" s="144"/>
      <c r="L63" s="108"/>
    </row>
    <row r="64" spans="1:22">
      <c r="A64" s="105" t="s">
        <v>65</v>
      </c>
      <c r="B64" s="68"/>
      <c r="C64" s="69"/>
      <c r="D64" s="166" t="str">
        <f>VLOOKUP(A64,'QTO ITEMS'!$A$1:$D$5158,2,FALSE)</f>
        <v>15" PVC Sewer Line</v>
      </c>
      <c r="E64" s="125">
        <f>VLOOKUP(A64,'QTO ITEMS'!$A$1:$D$5158,3,FALSE)</f>
        <v>599.00199999999995</v>
      </c>
      <c r="F64" s="125" t="str">
        <f>VLOOKUP(A64,'QTO ITEMS'!$A$1:$D$5158,4,FALSE)</f>
        <v>LNFT</v>
      </c>
      <c r="G64" s="88"/>
      <c r="H64" s="63"/>
      <c r="I64" s="10" t="e">
        <f>(ROUNDDOWN(#REF!,0)=ROUNDDOWN(E64,0))</f>
        <v>#REF!</v>
      </c>
      <c r="J64" s="128" t="e">
        <f t="shared" si="1"/>
        <v>#REF!</v>
      </c>
      <c r="K64" s="144"/>
      <c r="L64" s="108"/>
      <c r="M64" s="94"/>
      <c r="N64" s="94"/>
      <c r="O64" s="94"/>
      <c r="P64" s="94"/>
      <c r="V64" s="94"/>
    </row>
    <row r="65" spans="1:14">
      <c r="A65" s="105" t="s">
        <v>36</v>
      </c>
      <c r="B65" s="68"/>
      <c r="C65" s="69"/>
      <c r="D65" s="166" t="str">
        <f>VLOOKUP(A65,'QTO ITEMS'!$A$1:$D$5158,2,FALSE)</f>
        <v>4' Manhole</v>
      </c>
      <c r="E65" s="125">
        <f>VLOOKUP(A65,'QTO ITEMS'!$A$1:$D$5158,3,FALSE)</f>
        <v>10</v>
      </c>
      <c r="F65" s="125" t="str">
        <f>VLOOKUP(A65,'QTO ITEMS'!$A$1:$D$5158,4,FALSE)</f>
        <v>EACH</v>
      </c>
      <c r="G65" s="88"/>
      <c r="H65" s="63"/>
      <c r="I65" s="10"/>
      <c r="J65" s="128"/>
      <c r="K65" s="144"/>
      <c r="L65" s="108"/>
    </row>
    <row r="66" spans="1:14" ht="12.75" customHeight="1">
      <c r="A66" s="105" t="s">
        <v>66</v>
      </c>
      <c r="B66" s="68"/>
      <c r="C66" s="69"/>
      <c r="D66" s="166" t="str">
        <f>VLOOKUP(A66,'QTO ITEMS'!$A$1:$D$5158,2,FALSE)</f>
        <v>5' Manhole</v>
      </c>
      <c r="E66" s="125">
        <f>VLOOKUP(A66,'QTO ITEMS'!$A$1:$D$5158,3,FALSE)</f>
        <v>6</v>
      </c>
      <c r="F66" s="125" t="str">
        <f>VLOOKUP(A66,'QTO ITEMS'!$A$1:$D$5158,4,FALSE)</f>
        <v>EACH</v>
      </c>
      <c r="G66" s="88"/>
      <c r="H66" s="63"/>
      <c r="I66" s="10" t="e">
        <f>(ROUNDDOWN(#REF!,0)=ROUNDDOWN(E66,0))</f>
        <v>#REF!</v>
      </c>
      <c r="J66" s="128" t="e">
        <f t="shared" si="1"/>
        <v>#REF!</v>
      </c>
      <c r="K66" s="144"/>
      <c r="L66" s="108"/>
    </row>
    <row r="67" spans="1:14" ht="12.75" customHeight="1">
      <c r="A67" s="105" t="s">
        <v>67</v>
      </c>
      <c r="B67" s="68"/>
      <c r="C67" s="69"/>
      <c r="D67" s="166" t="str">
        <f>VLOOKUP(A67,'QTO ITEMS'!$A$1:$D$5158,2,FALSE)</f>
        <v>4" Service Laterals (Housing Only)</v>
      </c>
      <c r="E67" s="125">
        <v>96</v>
      </c>
      <c r="F67" s="125" t="str">
        <f>VLOOKUP(A67,'QTO ITEMS'!$A$1:$D$5158,4,FALSE)</f>
        <v>EACH</v>
      </c>
      <c r="G67" s="88"/>
      <c r="H67" s="63"/>
      <c r="I67" s="10" t="e">
        <f>(ROUNDDOWN(#REF!,0)=ROUNDDOWN(E67,0))</f>
        <v>#REF!</v>
      </c>
      <c r="J67" s="128" t="e">
        <f t="shared" si="1"/>
        <v>#REF!</v>
      </c>
      <c r="K67" s="144"/>
      <c r="L67" s="108"/>
    </row>
    <row r="68" spans="1:14" ht="12.75" customHeight="1">
      <c r="A68" s="105"/>
      <c r="B68" s="68"/>
      <c r="C68" s="69"/>
      <c r="D68" s="166" t="s">
        <v>223</v>
      </c>
      <c r="E68" s="125">
        <v>1</v>
      </c>
      <c r="F68" s="125" t="s">
        <v>134</v>
      </c>
      <c r="G68" s="88"/>
      <c r="H68" s="63"/>
      <c r="I68" s="10"/>
      <c r="J68" s="128"/>
      <c r="K68" s="144"/>
      <c r="L68" s="108"/>
    </row>
    <row r="69" spans="1:14" ht="12.75" customHeight="1">
      <c r="A69" s="105" t="s">
        <v>68</v>
      </c>
      <c r="B69" s="68"/>
      <c r="C69" s="69"/>
      <c r="D69" s="166" t="str">
        <f>VLOOKUP(A69,'QTO ITEMS'!$A$1:$D$5158,2,FALSE)</f>
        <v>4" Service Lateral Trench Import (25% of Trench in Roadway)</v>
      </c>
      <c r="E69" s="125">
        <v>1440</v>
      </c>
      <c r="F69" s="125" t="str">
        <f>VLOOKUP(A69,'QTO ITEMS'!$A$1:$D$5158,4,FALSE)</f>
        <v>CY</v>
      </c>
      <c r="G69" s="88"/>
      <c r="H69" s="63"/>
      <c r="I69" s="10" t="e">
        <f>(ROUNDDOWN(#REF!,0)=ROUNDDOWN(E69,0))</f>
        <v>#REF!</v>
      </c>
      <c r="J69" s="128" t="e">
        <f t="shared" si="1"/>
        <v>#REF!</v>
      </c>
      <c r="K69" s="144"/>
      <c r="L69" s="108"/>
      <c r="N69" s="171"/>
    </row>
    <row r="70" spans="1:14" ht="12.75" customHeight="1">
      <c r="A70" s="105" t="s">
        <v>86</v>
      </c>
      <c r="B70" s="68"/>
      <c r="C70" s="98"/>
      <c r="D70" s="166" t="str">
        <f>VLOOKUP(A70,'QTO ITEMS'!$A$1:$D$5158,2,FALSE)</f>
        <v>Stub and Plug</v>
      </c>
      <c r="E70" s="125">
        <v>5</v>
      </c>
      <c r="F70" s="125" t="str">
        <f>VLOOKUP(A70,'QTO ITEMS'!$A$1:$D$5158,4,FALSE)</f>
        <v>EACH</v>
      </c>
      <c r="G70" s="91"/>
      <c r="H70" s="66"/>
      <c r="I70" s="10"/>
      <c r="J70" s="128"/>
      <c r="K70" s="131"/>
      <c r="L70" s="108"/>
    </row>
    <row r="71" spans="1:14" ht="12.75" customHeight="1">
      <c r="A71" s="105" t="s">
        <v>87</v>
      </c>
      <c r="B71" s="68"/>
      <c r="C71" s="69"/>
      <c r="D71" s="166" t="str">
        <f>VLOOKUP(A71,'QTO ITEMS'!$A$1:$D$5158,2,FALSE)</f>
        <v>Tie to existing</v>
      </c>
      <c r="E71" s="125">
        <f>VLOOKUP(A71,'QTO ITEMS'!$A$1:$D$5158,3,FALSE)</f>
        <v>4</v>
      </c>
      <c r="F71" s="125" t="str">
        <f>VLOOKUP(A71,'QTO ITEMS'!$A$1:$D$5158,4,FALSE)</f>
        <v>EACH</v>
      </c>
      <c r="G71" s="89"/>
      <c r="H71" s="63"/>
      <c r="I71" s="10"/>
      <c r="J71" s="128"/>
      <c r="K71" s="145"/>
      <c r="L71" s="108"/>
    </row>
    <row r="72" spans="1:14" ht="12.75" customHeight="1">
      <c r="A72" s="105" t="s">
        <v>100</v>
      </c>
      <c r="B72" s="68"/>
      <c r="C72" s="69"/>
      <c r="D72" s="166" t="str">
        <f>VLOOKUP(A72,'QTO ITEMS'!$A$1:$D$5158,2,FALSE)</f>
        <v>Sewer Import Fill (75% on a 5' wide trench)</v>
      </c>
      <c r="E72" s="125">
        <f>VLOOKUP(A72,'QTO ITEMS'!$A$1:$D$5158,3,FALSE)</f>
        <v>6707.99</v>
      </c>
      <c r="F72" s="125" t="str">
        <f>VLOOKUP(A72,'QTO ITEMS'!$A$1:$D$5158,4,FALSE)</f>
        <v>CY</v>
      </c>
      <c r="G72" s="89"/>
      <c r="H72" s="63"/>
      <c r="I72" s="10"/>
      <c r="J72" s="128"/>
      <c r="K72" s="145"/>
      <c r="L72" s="108"/>
    </row>
    <row r="73" spans="1:14" ht="12.75" hidden="1" customHeight="1">
      <c r="A73" s="105" t="s">
        <v>101</v>
      </c>
      <c r="B73" s="68"/>
      <c r="C73" s="69"/>
      <c r="D73" s="166" t="e">
        <f>VLOOKUP(A73,'QTO ITEMS'!$A$1:$D$5158,2,FALSE)</f>
        <v>#N/A</v>
      </c>
      <c r="E73" s="125" t="e">
        <f>VLOOKUP(A73,'QTO ITEMS'!$A$1:$D$5158,3,FALSE)</f>
        <v>#N/A</v>
      </c>
      <c r="F73" s="125" t="e">
        <f>VLOOKUP(A73,'QTO ITEMS'!$A$1:$D$5158,4,FALSE)</f>
        <v>#N/A</v>
      </c>
      <c r="G73" s="89"/>
      <c r="H73" s="63"/>
      <c r="I73" s="10"/>
      <c r="J73" s="128"/>
      <c r="K73" s="145"/>
      <c r="L73" s="108"/>
    </row>
    <row r="74" spans="1:14" ht="12.75" hidden="1" customHeight="1">
      <c r="A74" s="105" t="s">
        <v>102</v>
      </c>
      <c r="B74" s="68"/>
      <c r="C74" s="69"/>
      <c r="D74" s="166" t="e">
        <f>VLOOKUP(A74,'QTO ITEMS'!$A$1:$D$5158,2,FALSE)</f>
        <v>#N/A</v>
      </c>
      <c r="E74" s="125" t="e">
        <f>VLOOKUP(A74,'QTO ITEMS'!$A$1:$D$5158,3,FALSE)</f>
        <v>#N/A</v>
      </c>
      <c r="F74" s="125" t="e">
        <f>VLOOKUP(A74,'QTO ITEMS'!$A$1:$D$5158,4,FALSE)</f>
        <v>#N/A</v>
      </c>
      <c r="G74" s="89"/>
      <c r="H74" s="63"/>
      <c r="I74" s="10"/>
      <c r="J74" s="128"/>
      <c r="K74" s="145"/>
      <c r="L74" s="108"/>
    </row>
    <row r="75" spans="1:14" ht="12.75" hidden="1" customHeight="1">
      <c r="A75" s="105" t="s">
        <v>103</v>
      </c>
      <c r="B75" s="68"/>
      <c r="C75" s="69"/>
      <c r="D75" s="166" t="e">
        <f>VLOOKUP(A75,'QTO ITEMS'!$A$1:$D$5158,2,FALSE)</f>
        <v>#N/A</v>
      </c>
      <c r="E75" s="125" t="e">
        <f>VLOOKUP(A75,'QTO ITEMS'!$A$1:$D$5158,3,FALSE)</f>
        <v>#N/A</v>
      </c>
      <c r="F75" s="125" t="e">
        <f>VLOOKUP(A75,'QTO ITEMS'!$A$1:$D$5158,4,FALSE)</f>
        <v>#N/A</v>
      </c>
      <c r="G75" s="89"/>
      <c r="H75" s="63"/>
      <c r="I75" s="10"/>
      <c r="J75" s="128"/>
      <c r="K75" s="145"/>
      <c r="L75" s="108"/>
    </row>
    <row r="76" spans="1:14" ht="12.75" hidden="1" customHeight="1">
      <c r="A76" s="105" t="s">
        <v>104</v>
      </c>
      <c r="B76" s="68"/>
      <c r="C76" s="69"/>
      <c r="D76" s="166" t="e">
        <f>VLOOKUP(A76,'QTO ITEMS'!$A$1:$D$5158,2,FALSE)</f>
        <v>#N/A</v>
      </c>
      <c r="E76" s="125" t="e">
        <f>VLOOKUP(A76,'QTO ITEMS'!$A$1:$D$5158,3,FALSE)</f>
        <v>#N/A</v>
      </c>
      <c r="F76" s="125" t="e">
        <f>VLOOKUP(A76,'QTO ITEMS'!$A$1:$D$5158,4,FALSE)</f>
        <v>#N/A</v>
      </c>
      <c r="G76" s="89"/>
      <c r="H76" s="63"/>
      <c r="I76" s="10"/>
      <c r="J76" s="128"/>
      <c r="K76" s="145"/>
      <c r="L76" s="108"/>
    </row>
    <row r="77" spans="1:14" ht="12.75" hidden="1" customHeight="1">
      <c r="A77" s="105" t="s">
        <v>105</v>
      </c>
      <c r="B77" s="68"/>
      <c r="C77" s="69"/>
      <c r="D77" s="166" t="e">
        <f>VLOOKUP(A77,'QTO ITEMS'!$A$1:$D$5158,2,FALSE)</f>
        <v>#N/A</v>
      </c>
      <c r="E77" s="125" t="e">
        <f>VLOOKUP(A77,'QTO ITEMS'!$A$1:$D$5158,3,FALSE)</f>
        <v>#N/A</v>
      </c>
      <c r="F77" s="125" t="e">
        <f>VLOOKUP(A77,'QTO ITEMS'!$A$1:$D$5158,4,FALSE)</f>
        <v>#N/A</v>
      </c>
      <c r="G77" s="89"/>
      <c r="H77" s="63"/>
      <c r="I77" s="10"/>
      <c r="J77" s="128"/>
      <c r="K77" s="145"/>
      <c r="L77" s="108"/>
    </row>
    <row r="78" spans="1:14" ht="12.75" hidden="1" customHeight="1">
      <c r="A78" s="105" t="s">
        <v>106</v>
      </c>
      <c r="B78" s="68"/>
      <c r="C78" s="69"/>
      <c r="D78" s="166" t="e">
        <f>VLOOKUP(A78,'QTO ITEMS'!$A$1:$D$5158,2,FALSE)</f>
        <v>#N/A</v>
      </c>
      <c r="E78" s="125" t="e">
        <f>VLOOKUP(A78,'QTO ITEMS'!$A$1:$D$5158,3,FALSE)</f>
        <v>#N/A</v>
      </c>
      <c r="F78" s="125" t="e">
        <f>VLOOKUP(A78,'QTO ITEMS'!$A$1:$D$5158,4,FALSE)</f>
        <v>#N/A</v>
      </c>
      <c r="G78" s="89"/>
      <c r="H78" s="63"/>
      <c r="I78" s="10"/>
      <c r="J78" s="128"/>
      <c r="K78" s="145"/>
      <c r="L78" s="108"/>
    </row>
    <row r="79" spans="1:14" ht="12.75" hidden="1" customHeight="1">
      <c r="A79" s="105" t="s">
        <v>123</v>
      </c>
      <c r="B79" s="68"/>
      <c r="C79" s="69"/>
      <c r="D79" s="166" t="e">
        <f>VLOOKUP(A79,'QTO ITEMS'!$A$1:$D$5158,2,FALSE)</f>
        <v>#N/A</v>
      </c>
      <c r="E79" s="125" t="e">
        <f>VLOOKUP(A79,'QTO ITEMS'!$A$1:$D$5158,3,FALSE)</f>
        <v>#N/A</v>
      </c>
      <c r="F79" s="125" t="e">
        <f>VLOOKUP(A79,'QTO ITEMS'!$A$1:$D$5158,4,FALSE)</f>
        <v>#N/A</v>
      </c>
      <c r="G79" s="89"/>
      <c r="H79" s="63"/>
      <c r="I79" s="10"/>
      <c r="J79" s="128"/>
      <c r="K79" s="145"/>
      <c r="L79" s="108"/>
    </row>
    <row r="80" spans="1:14" ht="12.75" customHeight="1">
      <c r="A80" s="105"/>
      <c r="B80" s="68"/>
      <c r="C80" s="69"/>
      <c r="D80" s="67"/>
      <c r="E80" s="67"/>
      <c r="F80" s="125"/>
      <c r="G80" s="89"/>
      <c r="H80" s="63"/>
      <c r="I80" s="10"/>
      <c r="J80" s="128"/>
      <c r="K80" s="145"/>
      <c r="L80" s="108"/>
    </row>
    <row r="81" spans="1:17">
      <c r="B81" s="71" t="s">
        <v>6</v>
      </c>
      <c r="C81" s="69"/>
      <c r="D81" s="97"/>
      <c r="E81" s="125"/>
      <c r="F81" s="125"/>
      <c r="G81" s="88"/>
      <c r="H81" s="63"/>
      <c r="I81" s="10"/>
      <c r="J81" s="128"/>
      <c r="K81" s="144"/>
      <c r="L81" s="108"/>
      <c r="M81" s="10"/>
      <c r="P81" s="164"/>
      <c r="Q81" s="163"/>
    </row>
    <row r="82" spans="1:17">
      <c r="B82" s="96"/>
      <c r="C82" s="97"/>
      <c r="D82" s="67"/>
      <c r="E82" s="125"/>
      <c r="F82" s="125"/>
      <c r="G82" s="88"/>
      <c r="H82" s="63"/>
      <c r="I82" s="10"/>
      <c r="J82" s="128"/>
      <c r="K82" s="144"/>
      <c r="L82" s="108"/>
    </row>
    <row r="83" spans="1:17">
      <c r="B83" s="68"/>
      <c r="C83" s="97"/>
      <c r="D83" s="73" t="s">
        <v>8</v>
      </c>
      <c r="E83" s="125"/>
      <c r="F83" s="125"/>
      <c r="G83" s="88"/>
      <c r="H83" s="120"/>
      <c r="I83" s="10"/>
      <c r="J83" s="128"/>
      <c r="K83" s="144"/>
      <c r="L83" s="108"/>
      <c r="M83" s="10"/>
      <c r="P83" s="103"/>
      <c r="Q83" s="102"/>
    </row>
    <row r="84" spans="1:17">
      <c r="A84" s="105" t="s">
        <v>85</v>
      </c>
      <c r="B84" s="68"/>
      <c r="C84" s="69"/>
      <c r="D84" s="166" t="str">
        <f>VLOOKUP(A84,'QTO ITEMS'!$A$1:$D$5558,2,FALSE)</f>
        <v>CAT 4 Lights w/Poles</v>
      </c>
      <c r="E84" s="125">
        <v>20</v>
      </c>
      <c r="F84" s="125" t="str">
        <f>VLOOKUP(A84,'QTO ITEMS'!$A$1:$D$5558,4,FALSE)</f>
        <v>EACH</v>
      </c>
      <c r="G84" s="88"/>
      <c r="H84" s="120"/>
      <c r="I84" s="10"/>
      <c r="J84" s="128"/>
      <c r="K84" s="144"/>
      <c r="M84"/>
      <c r="N84"/>
      <c r="O84"/>
      <c r="P84" s="11"/>
    </row>
    <row r="85" spans="1:17">
      <c r="A85" s="105" t="s">
        <v>38</v>
      </c>
      <c r="B85" s="68"/>
      <c r="C85" s="69"/>
      <c r="D85" s="166" t="str">
        <f>VLOOKUP(A85,'QTO ITEMS'!$A$1:$D$5558,2,FALSE)</f>
        <v>Conduit Box</v>
      </c>
      <c r="E85" s="125">
        <f>VLOOKUP(A85,'QTO ITEMS'!$A$1:$D$5558,3,FALSE)</f>
        <v>30</v>
      </c>
      <c r="F85" s="125" t="str">
        <f>VLOOKUP(A85,'QTO ITEMS'!$A$1:$D$5558,4,FALSE)</f>
        <v>EACH</v>
      </c>
      <c r="G85" s="88"/>
      <c r="H85" s="120"/>
      <c r="I85" s="10"/>
      <c r="J85" s="128"/>
      <c r="K85" s="144"/>
      <c r="M85"/>
      <c r="N85"/>
      <c r="O85"/>
      <c r="P85" s="11"/>
    </row>
    <row r="86" spans="1:17" ht="12.75" customHeight="1">
      <c r="A86" s="105" t="s">
        <v>69</v>
      </c>
      <c r="B86" s="68"/>
      <c r="C86" s="69"/>
      <c r="D86" s="166" t="s">
        <v>207</v>
      </c>
      <c r="E86" s="125">
        <f>VLOOKUP(A86,'QTO ITEMS'!$A$1:$D$5558,3,FALSE)</f>
        <v>1429.9469999999999</v>
      </c>
      <c r="F86" s="125" t="str">
        <f>VLOOKUP(A86,'QTO ITEMS'!$A$1:$D$5558,4,FALSE)</f>
        <v>LNFT</v>
      </c>
      <c r="G86" s="88"/>
      <c r="H86" s="120"/>
      <c r="I86" s="10"/>
      <c r="J86" s="128"/>
      <c r="K86" s="144"/>
      <c r="M86"/>
      <c r="N86"/>
      <c r="O86"/>
      <c r="P86" s="11"/>
    </row>
    <row r="87" spans="1:17">
      <c r="A87" s="105" t="s">
        <v>70</v>
      </c>
      <c r="B87" s="68"/>
      <c r="C87" s="69"/>
      <c r="D87" s="166" t="s">
        <v>208</v>
      </c>
      <c r="E87" s="125">
        <f>VLOOKUP(A87,'QTO ITEMS'!$A$1:$D$5558,3,FALSE)</f>
        <v>1429.9469999999999</v>
      </c>
      <c r="F87" s="125" t="str">
        <f>VLOOKUP(A87,'QTO ITEMS'!$A$1:$D$5558,4,FALSE)</f>
        <v>LNFT</v>
      </c>
      <c r="G87" s="88"/>
      <c r="H87" s="120"/>
      <c r="I87" s="10"/>
      <c r="J87" s="128"/>
      <c r="K87" s="144"/>
      <c r="M87"/>
      <c r="N87"/>
      <c r="O87"/>
      <c r="P87" s="11"/>
    </row>
    <row r="88" spans="1:17" ht="12.75" customHeight="1">
      <c r="A88" s="105" t="s">
        <v>71</v>
      </c>
      <c r="B88" s="68"/>
      <c r="C88" s="69"/>
      <c r="D88" s="166" t="s">
        <v>209</v>
      </c>
      <c r="E88" s="125">
        <f>VLOOKUP(A88,'QTO ITEMS'!$A$1:$D$5558,3,FALSE)</f>
        <v>25739.048999999999</v>
      </c>
      <c r="F88" s="125" t="str">
        <f>VLOOKUP(A88,'QTO ITEMS'!$A$1:$D$5558,4,FALSE)</f>
        <v>LNFT</v>
      </c>
      <c r="G88" s="88"/>
      <c r="H88" s="120"/>
      <c r="I88" s="10"/>
      <c r="J88" s="128"/>
      <c r="K88" s="144"/>
      <c r="M88"/>
      <c r="N88"/>
      <c r="O88"/>
      <c r="P88" s="11"/>
    </row>
    <row r="89" spans="1:17" ht="12.75" customHeight="1">
      <c r="A89" s="105" t="s">
        <v>88</v>
      </c>
      <c r="B89" s="76"/>
      <c r="C89" s="69"/>
      <c r="D89" s="166" t="s">
        <v>210</v>
      </c>
      <c r="E89" s="125">
        <f>VLOOKUP(A89,'QTO ITEMS'!$A$1:$D$5558,3,FALSE)</f>
        <v>9532.9809999999998</v>
      </c>
      <c r="F89" s="125" t="str">
        <f>VLOOKUP(A89,'QTO ITEMS'!$A$1:$D$5558,4,FALSE)</f>
        <v>LNFT</v>
      </c>
      <c r="G89" s="90"/>
      <c r="H89" s="120"/>
      <c r="I89" s="10"/>
      <c r="J89" s="128"/>
      <c r="K89" s="144"/>
      <c r="M89"/>
      <c r="N89"/>
      <c r="O89"/>
      <c r="P89" s="11"/>
    </row>
    <row r="90" spans="1:17">
      <c r="B90" s="76"/>
      <c r="C90" s="75"/>
      <c r="D90" s="160" t="s">
        <v>92</v>
      </c>
      <c r="E90" s="125"/>
      <c r="F90" s="125"/>
      <c r="G90" s="90"/>
      <c r="H90" s="120"/>
      <c r="I90" s="10"/>
      <c r="J90" s="128"/>
      <c r="K90" s="144"/>
      <c r="M90"/>
      <c r="N90"/>
      <c r="O90"/>
      <c r="P90" s="11"/>
    </row>
    <row r="91" spans="1:17">
      <c r="A91" t="s">
        <v>93</v>
      </c>
      <c r="B91" s="76"/>
      <c r="C91" s="75"/>
      <c r="D91" s="166" t="str">
        <f>VLOOKUP(A91,'QTO ITEMS'!$A$1:$D$5158,2,FALSE)</f>
        <v xml:space="preserve">    2" Conduit </v>
      </c>
      <c r="E91" s="125">
        <v>825</v>
      </c>
      <c r="F91" s="125" t="str">
        <f>VLOOKUP(A91,'QTO ITEMS'!$A$1:$D$5158,4,FALSE)</f>
        <v>LNFT</v>
      </c>
      <c r="G91" s="90"/>
      <c r="H91" s="120"/>
      <c r="I91" s="10"/>
      <c r="J91" s="128"/>
      <c r="K91" s="144"/>
      <c r="M91"/>
      <c r="N91"/>
      <c r="O91"/>
      <c r="P91" s="11"/>
    </row>
    <row r="92" spans="1:17">
      <c r="A92" t="s">
        <v>94</v>
      </c>
      <c r="B92" s="76"/>
      <c r="C92" s="75"/>
      <c r="D92" s="166" t="str">
        <f>VLOOKUP(A92,'QTO ITEMS'!$A$1:$D$5158,2,FALSE)</f>
        <v xml:space="preserve">    4" Conduit </v>
      </c>
      <c r="E92" s="125">
        <f>E91*7</f>
        <v>5775</v>
      </c>
      <c r="F92" s="125" t="str">
        <f>VLOOKUP(A92,'QTO ITEMS'!$A$1:$D$5158,4,FALSE)</f>
        <v>LNFT</v>
      </c>
      <c r="G92" s="90"/>
      <c r="H92" s="120"/>
      <c r="I92" s="10"/>
      <c r="J92" s="128"/>
      <c r="K92" s="144"/>
      <c r="M92"/>
      <c r="N92"/>
      <c r="O92"/>
      <c r="P92" s="11"/>
    </row>
    <row r="93" spans="1:17">
      <c r="A93" t="s">
        <v>95</v>
      </c>
      <c r="B93" s="76"/>
      <c r="C93" s="75"/>
      <c r="D93" s="166" t="str">
        <f>VLOOKUP(A93,'QTO ITEMS'!$A$1:$D$5158,2,FALSE)</f>
        <v xml:space="preserve">    6" Conduit</v>
      </c>
      <c r="E93" s="125">
        <f>$E$91</f>
        <v>825</v>
      </c>
      <c r="F93" s="125" t="str">
        <f>VLOOKUP(A93,'QTO ITEMS'!$A$1:$D$5158,4,FALSE)</f>
        <v>LNFT</v>
      </c>
      <c r="G93" s="90"/>
      <c r="H93" s="120"/>
      <c r="I93" s="10"/>
      <c r="J93" s="128"/>
      <c r="K93" s="144"/>
      <c r="M93"/>
      <c r="N93"/>
      <c r="O93"/>
      <c r="P93" s="11"/>
    </row>
    <row r="94" spans="1:17">
      <c r="A94" t="s">
        <v>96</v>
      </c>
      <c r="B94" s="76"/>
      <c r="C94" s="75"/>
      <c r="D94" s="166" t="str">
        <f>VLOOKUP(A94,'QTO ITEMS'!$A$1:$D$5158,2,FALSE)</f>
        <v xml:space="preserve">     8" conduit</v>
      </c>
      <c r="E94" s="125">
        <f t="shared" ref="E94:E95" si="2">$E$91</f>
        <v>825</v>
      </c>
      <c r="F94" s="125" t="str">
        <f>VLOOKUP(A94,'QTO ITEMS'!$A$1:$D$5158,4,FALSE)</f>
        <v>LNFT</v>
      </c>
      <c r="G94" s="90"/>
      <c r="H94" s="120"/>
      <c r="I94" s="10"/>
      <c r="J94" s="128"/>
      <c r="K94" s="144"/>
      <c r="M94"/>
      <c r="N94"/>
      <c r="O94"/>
      <c r="P94" s="11"/>
    </row>
    <row r="95" spans="1:17">
      <c r="A95" t="s">
        <v>98</v>
      </c>
      <c r="B95" s="76"/>
      <c r="C95" s="75"/>
      <c r="D95" s="166" t="str">
        <f>VLOOKUP(A95,'QTO ITEMS'!$A$1:$D$5158,2,FALSE)</f>
        <v xml:space="preserve">    Trenching For Dry Utility Crossings</v>
      </c>
      <c r="E95" s="125">
        <f t="shared" si="2"/>
        <v>825</v>
      </c>
      <c r="F95" s="125" t="str">
        <f>VLOOKUP(A95,'QTO ITEMS'!$A$1:$D$5158,4,FALSE)</f>
        <v>LNFT</v>
      </c>
      <c r="G95" s="90"/>
      <c r="H95" s="120"/>
      <c r="I95" s="10"/>
      <c r="J95" s="128"/>
      <c r="K95" s="144"/>
      <c r="M95"/>
      <c r="N95"/>
      <c r="O95"/>
      <c r="P95" s="11"/>
    </row>
    <row r="96" spans="1:17">
      <c r="B96" s="76"/>
      <c r="C96" s="159"/>
      <c r="D96" s="159"/>
      <c r="E96" s="159"/>
      <c r="F96" s="125"/>
      <c r="G96" s="159"/>
      <c r="H96" s="120"/>
      <c r="I96" s="10"/>
      <c r="J96" s="128"/>
      <c r="K96" s="144"/>
      <c r="M96"/>
      <c r="N96"/>
      <c r="O96"/>
      <c r="P96" s="11"/>
    </row>
    <row r="97" spans="1:16">
      <c r="B97" s="76"/>
      <c r="C97" s="116"/>
      <c r="D97" s="117" t="s">
        <v>9</v>
      </c>
      <c r="E97" s="125"/>
      <c r="F97" s="125"/>
      <c r="G97" s="118"/>
      <c r="H97" s="120"/>
      <c r="I97" s="10"/>
      <c r="J97" s="128"/>
      <c r="K97" s="144"/>
      <c r="L97" s="108"/>
      <c r="M97" s="10"/>
      <c r="N97" s="10"/>
      <c r="O97" s="10"/>
      <c r="P97" s="11"/>
    </row>
    <row r="98" spans="1:16">
      <c r="A98" t="s">
        <v>39</v>
      </c>
      <c r="B98" s="76"/>
      <c r="C98" s="69"/>
      <c r="D98" s="166" t="str">
        <f>VLOOKUP(A98,'QTO ITEMS'!$A$1:$D$5558,2,FALSE)</f>
        <v>R1-1 Stop Sign</v>
      </c>
      <c r="E98" s="125">
        <v>11</v>
      </c>
      <c r="F98" s="125" t="str">
        <f>VLOOKUP(A98,'QTO ITEMS'!$A$1:$D$5558,4,FALSE)</f>
        <v>EACH</v>
      </c>
      <c r="G98" s="112"/>
      <c r="H98" s="120"/>
      <c r="I98" s="10"/>
      <c r="J98" s="128"/>
      <c r="K98" s="144"/>
      <c r="L98" s="108"/>
      <c r="M98" s="10"/>
      <c r="N98" s="10"/>
      <c r="O98" s="10"/>
      <c r="P98" s="11"/>
    </row>
    <row r="99" spans="1:16">
      <c r="A99" t="s">
        <v>40</v>
      </c>
      <c r="B99" s="76"/>
      <c r="C99" s="69"/>
      <c r="D99" s="166" t="s">
        <v>211</v>
      </c>
      <c r="E99" s="125">
        <v>6</v>
      </c>
      <c r="F99" s="125" t="s">
        <v>134</v>
      </c>
      <c r="G99" s="112"/>
      <c r="H99" s="64"/>
      <c r="I99" s="10"/>
      <c r="J99" s="128"/>
      <c r="K99" s="144"/>
      <c r="L99" s="108"/>
      <c r="M99" s="10"/>
      <c r="N99" s="10"/>
      <c r="O99" s="10"/>
      <c r="P99" s="11"/>
    </row>
    <row r="100" spans="1:16">
      <c r="A100" t="s">
        <v>72</v>
      </c>
      <c r="B100" s="76"/>
      <c r="C100" s="69"/>
      <c r="D100" s="166" t="s">
        <v>212</v>
      </c>
      <c r="E100" s="125">
        <v>6</v>
      </c>
      <c r="F100" s="125" t="s">
        <v>134</v>
      </c>
      <c r="G100" s="112"/>
      <c r="H100" s="64"/>
      <c r="I100" s="10" t="e">
        <f>(ROUNDDOWN(#REF!,0)=ROUNDDOWN(E100,0))</f>
        <v>#REF!</v>
      </c>
      <c r="J100" s="128" t="e">
        <f t="shared" si="1"/>
        <v>#REF!</v>
      </c>
      <c r="K100" s="144"/>
      <c r="L100" s="108"/>
      <c r="M100" s="10"/>
      <c r="N100" s="10"/>
      <c r="O100" s="10"/>
      <c r="P100" s="11"/>
    </row>
    <row r="101" spans="1:16">
      <c r="A101" t="s">
        <v>73</v>
      </c>
      <c r="B101" s="76"/>
      <c r="C101" s="69"/>
      <c r="D101" s="166" t="str">
        <f>VLOOKUP(A101,'QTO ITEMS'!$A$1:$D$5558,2,FALSE)</f>
        <v>Decorative Base &amp; Cap</v>
      </c>
      <c r="E101" s="125">
        <v>12</v>
      </c>
      <c r="F101" s="125" t="str">
        <f>VLOOKUP(A101,'QTO ITEMS'!$A$1:$D$5558,4,FALSE)</f>
        <v>EACH</v>
      </c>
      <c r="G101" s="112"/>
      <c r="H101" s="64"/>
      <c r="I101" s="10" t="e">
        <f>(ROUNDDOWN(#REF!,0)=ROUNDDOWN(E101,0))</f>
        <v>#REF!</v>
      </c>
      <c r="J101" s="128" t="e">
        <f t="shared" si="1"/>
        <v>#REF!</v>
      </c>
      <c r="K101" s="144"/>
      <c r="L101" s="108"/>
      <c r="M101" s="10"/>
      <c r="N101" s="10"/>
      <c r="O101" s="10"/>
      <c r="P101" s="11"/>
    </row>
    <row r="102" spans="1:16" ht="12.75" customHeight="1">
      <c r="A102" t="s">
        <v>74</v>
      </c>
      <c r="B102" s="76"/>
      <c r="C102" s="69"/>
      <c r="D102" s="166" t="str">
        <f>VLOOKUP(A102,'QTO ITEMS'!$A$1:$D$5558,2,FALSE)</f>
        <v>Side Walk Ends</v>
      </c>
      <c r="E102" s="125">
        <v>11</v>
      </c>
      <c r="F102" s="125" t="str">
        <f>VLOOKUP(A102,'QTO ITEMS'!$A$1:$D$5558,4,FALSE)</f>
        <v>EACH</v>
      </c>
      <c r="G102" s="112"/>
      <c r="H102" s="64"/>
      <c r="I102" s="10" t="e">
        <f>(ROUNDDOWN(#REF!,0)=ROUNDDOWN(E102,0))</f>
        <v>#REF!</v>
      </c>
      <c r="J102" s="128" t="e">
        <f t="shared" si="1"/>
        <v>#REF!</v>
      </c>
      <c r="K102" s="144"/>
      <c r="L102" s="108"/>
      <c r="M102" s="10"/>
      <c r="N102" s="10"/>
      <c r="O102" s="10"/>
      <c r="P102" s="11"/>
    </row>
    <row r="103" spans="1:16">
      <c r="A103" t="s">
        <v>75</v>
      </c>
      <c r="B103" s="68"/>
      <c r="C103" s="69"/>
      <c r="D103" s="166" t="str">
        <f>VLOOKUP(A103,'QTO ITEMS'!$A$1:$D$5558,2,FALSE)</f>
        <v>Street Name Signs</v>
      </c>
      <c r="E103" s="125">
        <v>31</v>
      </c>
      <c r="F103" s="125" t="str">
        <f>VLOOKUP(A103,'QTO ITEMS'!$A$1:$D$5558,4,FALSE)</f>
        <v>EACH</v>
      </c>
      <c r="G103" s="112"/>
      <c r="H103" s="64"/>
      <c r="I103" s="10" t="e">
        <f>(ROUNDDOWN(#REF!,0)=ROUNDDOWN(E103,0))</f>
        <v>#REF!</v>
      </c>
      <c r="J103" s="128" t="e">
        <f t="shared" si="1"/>
        <v>#REF!</v>
      </c>
      <c r="K103" s="144"/>
      <c r="L103" s="108"/>
      <c r="M103" s="10"/>
      <c r="N103" s="10"/>
      <c r="O103" s="10"/>
      <c r="P103" s="11"/>
    </row>
    <row r="104" spans="1:16">
      <c r="A104" t="s">
        <v>41</v>
      </c>
      <c r="B104" s="68"/>
      <c r="C104" s="69"/>
      <c r="D104" s="166" t="str">
        <f>VLOOKUP(A104,'QTO ITEMS'!$A$1:$D$5558,2,FALSE)</f>
        <v>R11-2 Road closed</v>
      </c>
      <c r="E104" s="125">
        <v>5</v>
      </c>
      <c r="F104" s="125" t="str">
        <f>VLOOKUP(A104,'QTO ITEMS'!$A$1:$D$5558,4,FALSE)</f>
        <v>EACH</v>
      </c>
      <c r="G104" s="112"/>
      <c r="H104" s="64"/>
      <c r="I104" s="10" t="e">
        <f>(ROUNDDOWN(#REF!,0)=ROUNDDOWN(E104,0))</f>
        <v>#REF!</v>
      </c>
      <c r="J104" s="128" t="e">
        <f t="shared" si="1"/>
        <v>#REF!</v>
      </c>
      <c r="K104" s="144"/>
      <c r="L104" s="108"/>
    </row>
    <row r="105" spans="1:16">
      <c r="B105" s="68"/>
      <c r="C105" s="69"/>
      <c r="D105" s="167"/>
      <c r="E105" s="125"/>
      <c r="F105" s="125"/>
      <c r="G105" s="112"/>
      <c r="H105" s="64"/>
      <c r="I105" s="10"/>
      <c r="J105" s="128"/>
      <c r="K105" s="144"/>
      <c r="L105" s="108"/>
    </row>
    <row r="106" spans="1:16">
      <c r="B106" s="68"/>
      <c r="C106" s="69"/>
      <c r="D106" s="160" t="s">
        <v>11</v>
      </c>
      <c r="E106" s="125"/>
      <c r="F106" s="125"/>
      <c r="G106" s="113"/>
      <c r="H106" s="64"/>
      <c r="I106" s="10"/>
      <c r="J106" s="128"/>
      <c r="K106" s="144"/>
      <c r="L106" s="108"/>
    </row>
    <row r="107" spans="1:16">
      <c r="A107" t="s">
        <v>42</v>
      </c>
      <c r="B107" s="68"/>
      <c r="C107" s="98"/>
      <c r="D107" s="166" t="str">
        <f>VLOOKUP(A107,'QTO ITEMS'!$A$1:$D$5158,2,FALSE)</f>
        <v xml:space="preserve">   Stop Bar Markings (Thermoplastic Tape)</v>
      </c>
      <c r="E107" s="125">
        <f>VLOOKUP(A107,'QTO ITEMS'!$A$1:$D$5158,3,FALSE)</f>
        <v>123.69</v>
      </c>
      <c r="F107" s="125" t="str">
        <f>VLOOKUP(A107,'QTO ITEMS'!$A$1:$D$5158,4,FALSE)</f>
        <v>LNFT</v>
      </c>
      <c r="G107" s="112"/>
      <c r="H107" s="66"/>
      <c r="I107" s="10"/>
      <c r="J107" s="128"/>
      <c r="K107" s="144"/>
      <c r="L107" s="108"/>
      <c r="N107" s="10"/>
      <c r="O107"/>
    </row>
    <row r="108" spans="1:16">
      <c r="A108" t="s">
        <v>43</v>
      </c>
      <c r="B108" s="68"/>
      <c r="C108" s="98"/>
      <c r="D108" s="166" t="str">
        <f>VLOOKUP(A108,'QTO ITEMS'!$A$1:$D$5158,2,FALSE)</f>
        <v xml:space="preserve">   Cross walk (Thermoplastic Tape)</v>
      </c>
      <c r="E108" s="125">
        <f>VLOOKUP(A108,'QTO ITEMS'!$A$1:$D$5158,3,FALSE)</f>
        <v>421.12200000000001</v>
      </c>
      <c r="F108" s="125" t="str">
        <f>VLOOKUP(A108,'QTO ITEMS'!$A$1:$D$5158,4,FALSE)</f>
        <v>LNFT</v>
      </c>
      <c r="G108" s="104"/>
      <c r="H108" s="65"/>
      <c r="I108" s="10"/>
      <c r="J108" s="128"/>
      <c r="K108" s="144"/>
      <c r="L108" s="108"/>
      <c r="N108" s="10"/>
      <c r="O108"/>
    </row>
    <row r="109" spans="1:16">
      <c r="B109" s="68"/>
      <c r="C109" s="158"/>
      <c r="D109" s="67"/>
      <c r="E109" s="125"/>
      <c r="F109" s="125"/>
      <c r="G109" s="104"/>
      <c r="H109" s="65"/>
      <c r="I109" s="10"/>
      <c r="J109" s="128"/>
      <c r="K109" s="144"/>
      <c r="L109" s="108"/>
      <c r="N109" s="10"/>
      <c r="O109"/>
    </row>
    <row r="110" spans="1:16">
      <c r="B110" s="68"/>
      <c r="C110" s="98"/>
      <c r="D110" s="77" t="s">
        <v>10</v>
      </c>
      <c r="E110" s="125"/>
      <c r="F110" s="125"/>
      <c r="G110" s="112"/>
      <c r="H110" s="63"/>
      <c r="I110" s="10"/>
      <c r="J110" s="128"/>
      <c r="K110" s="144"/>
      <c r="L110" s="108"/>
      <c r="N110"/>
      <c r="O110"/>
    </row>
    <row r="111" spans="1:16">
      <c r="A111" t="s">
        <v>76</v>
      </c>
      <c r="B111" s="74"/>
      <c r="C111" s="69"/>
      <c r="D111" s="166" t="s">
        <v>213</v>
      </c>
      <c r="E111" s="125">
        <v>1</v>
      </c>
      <c r="F111" s="125" t="s">
        <v>214</v>
      </c>
      <c r="G111" s="113"/>
      <c r="H111" s="64"/>
      <c r="I111" s="10" t="e">
        <f>(ROUNDDOWN(#REF!,0)=ROUNDDOWN(E111,0))</f>
        <v>#REF!</v>
      </c>
      <c r="J111" s="128" t="e">
        <f t="shared" ref="J111:J114" si="3">IF(I111=FALSE,"FIX"," ")</f>
        <v>#REF!</v>
      </c>
      <c r="K111" s="144"/>
      <c r="L111" s="108"/>
      <c r="N111"/>
      <c r="O111"/>
    </row>
    <row r="112" spans="1:16">
      <c r="A112" t="s">
        <v>44</v>
      </c>
      <c r="B112" s="68"/>
      <c r="C112" s="69"/>
      <c r="D112" s="166" t="s">
        <v>215</v>
      </c>
      <c r="E112" s="125">
        <v>1885.894</v>
      </c>
      <c r="F112" s="125" t="s">
        <v>131</v>
      </c>
      <c r="G112" s="112"/>
      <c r="H112" s="64"/>
      <c r="I112" s="10" t="e">
        <f>(ROUNDDOWN(#REF!,0)=ROUNDDOWN(E112,0))</f>
        <v>#REF!</v>
      </c>
      <c r="J112" s="128" t="e">
        <f t="shared" si="3"/>
        <v>#REF!</v>
      </c>
      <c r="K112" s="144"/>
      <c r="L112" s="108"/>
      <c r="N112"/>
      <c r="O112"/>
    </row>
    <row r="113" spans="1:22">
      <c r="A113" t="s">
        <v>45</v>
      </c>
      <c r="B113" s="68"/>
      <c r="C113" s="69"/>
      <c r="D113" s="166" t="s">
        <v>216</v>
      </c>
      <c r="E113" s="125">
        <v>1</v>
      </c>
      <c r="F113" s="125" t="s">
        <v>134</v>
      </c>
      <c r="G113" s="112"/>
      <c r="H113" s="64"/>
      <c r="I113" s="10" t="e">
        <f>(ROUNDDOWN(#REF!,0)=ROUNDDOWN(E113,0))</f>
        <v>#REF!</v>
      </c>
      <c r="J113" s="128" t="e">
        <f t="shared" si="3"/>
        <v>#REF!</v>
      </c>
      <c r="K113" s="144"/>
      <c r="L113" s="108"/>
      <c r="N113"/>
      <c r="O113"/>
    </row>
    <row r="114" spans="1:22">
      <c r="A114" t="s">
        <v>46</v>
      </c>
      <c r="B114" s="68"/>
      <c r="C114" s="69"/>
      <c r="D114" s="166" t="s">
        <v>217</v>
      </c>
      <c r="E114" s="125">
        <v>1</v>
      </c>
      <c r="F114" s="125" t="s">
        <v>134</v>
      </c>
      <c r="G114" s="113"/>
      <c r="H114" s="64"/>
      <c r="I114" s="10" t="e">
        <f>(ROUNDDOWN(#REF!,0)=ROUNDDOWN(E114,0))</f>
        <v>#REF!</v>
      </c>
      <c r="J114" s="128" t="e">
        <f t="shared" si="3"/>
        <v>#REF!</v>
      </c>
      <c r="K114" s="144"/>
      <c r="L114" s="108"/>
      <c r="N114"/>
      <c r="O114"/>
    </row>
    <row r="115" spans="1:22">
      <c r="A115" t="s">
        <v>124</v>
      </c>
      <c r="B115" s="68"/>
      <c r="C115" s="98"/>
      <c r="D115" s="166" t="s">
        <v>218</v>
      </c>
      <c r="E115" s="125">
        <v>16</v>
      </c>
      <c r="F115" s="125" t="s">
        <v>134</v>
      </c>
      <c r="G115" s="114"/>
      <c r="H115" s="63"/>
      <c r="I115" s="10"/>
      <c r="J115" s="128"/>
      <c r="K115" s="145"/>
      <c r="L115" s="108"/>
      <c r="P115" s="15"/>
    </row>
    <row r="116" spans="1:22">
      <c r="B116" s="68"/>
      <c r="C116" s="98"/>
      <c r="D116" s="98"/>
      <c r="E116" s="125"/>
      <c r="F116" s="125"/>
      <c r="G116" s="114"/>
      <c r="H116" s="63"/>
      <c r="I116" s="10"/>
      <c r="J116" s="128"/>
      <c r="K116" s="145"/>
      <c r="L116" s="108"/>
      <c r="P116" s="15"/>
      <c r="T116" s="2"/>
    </row>
    <row r="117" spans="1:22" s="2" customFormat="1" ht="12.75" customHeight="1">
      <c r="B117" s="96" t="s">
        <v>7</v>
      </c>
      <c r="C117" s="97"/>
      <c r="D117" s="97"/>
      <c r="E117" s="125"/>
      <c r="F117" s="125"/>
      <c r="G117" s="112"/>
      <c r="H117" s="63"/>
      <c r="I117" s="10"/>
      <c r="J117" s="128"/>
      <c r="K117" s="144"/>
      <c r="L117" s="108"/>
      <c r="M117" s="22"/>
      <c r="N117" s="22"/>
      <c r="O117" s="22"/>
      <c r="P117" s="15"/>
      <c r="Q117"/>
      <c r="R117"/>
      <c r="S117"/>
      <c r="U117"/>
      <c r="V117"/>
    </row>
    <row r="118" spans="1:22" s="2" customFormat="1" ht="12.75" customHeight="1">
      <c r="A118" t="s">
        <v>77</v>
      </c>
      <c r="B118" s="168"/>
      <c r="C118" s="69"/>
      <c r="D118" s="166" t="str">
        <f>VLOOKUP(A118,'QTO ITEMS'!$A$1:$D$54158,2,FALSE)</f>
        <v>Survey Monumentation</v>
      </c>
      <c r="E118" s="125">
        <f>VLOOKUP(A118,'QTO ITEMS'!$A$1:$D$55158,3,FALSE)</f>
        <v>6</v>
      </c>
      <c r="F118" s="125" t="str">
        <f>VLOOKUP(A118,'QTO ITEMS'!$A$1:$D$5180,4,FALSE)</f>
        <v>EACH</v>
      </c>
      <c r="G118" s="112"/>
      <c r="H118" s="119"/>
      <c r="I118" s="10" t="e">
        <f>#REF!=E118</f>
        <v>#REF!</v>
      </c>
      <c r="J118" s="128"/>
      <c r="K118" s="144"/>
      <c r="L118" s="108"/>
      <c r="M118" s="22"/>
      <c r="N118" s="22"/>
      <c r="O118" s="22"/>
      <c r="P118" s="15"/>
      <c r="Q118"/>
      <c r="R118"/>
      <c r="U118"/>
      <c r="V118"/>
    </row>
    <row r="119" spans="1:22" ht="12.75" customHeight="1">
      <c r="A119" t="s">
        <v>78</v>
      </c>
      <c r="B119" s="168"/>
      <c r="C119" s="69"/>
      <c r="D119" s="166" t="str">
        <f>VLOOKUP(A119,'QTO ITEMS'!$A$1:$D$54158,2,FALSE)</f>
        <v>Mobilization/Demobilization</v>
      </c>
      <c r="E119" s="125">
        <f>VLOOKUP(A119,'QTO ITEMS'!$A$1:$D$55158,3,FALSE)</f>
        <v>1</v>
      </c>
      <c r="F119" s="125" t="str">
        <f>VLOOKUP(A119,'QTO ITEMS'!$A$1:$D$5180,4,FALSE)</f>
        <v>EACH</v>
      </c>
      <c r="G119" s="112"/>
      <c r="H119" s="63"/>
      <c r="I119" s="10" t="e">
        <f>#REF!=E119</f>
        <v>#REF!</v>
      </c>
      <c r="J119" s="128"/>
      <c r="K119" s="146"/>
      <c r="L119" s="109"/>
      <c r="M119"/>
      <c r="Q119" s="22"/>
      <c r="T119" s="60"/>
    </row>
    <row r="120" spans="1:22" ht="12.75" customHeight="1">
      <c r="A120" t="s">
        <v>79</v>
      </c>
      <c r="B120" s="168"/>
      <c r="C120" s="69"/>
      <c r="D120" s="166" t="str">
        <f>VLOOKUP(A120,'QTO ITEMS'!$A$1:$D$54158,2,FALSE)</f>
        <v>HSE Compliance</v>
      </c>
      <c r="E120" s="125">
        <f>VLOOKUP(A120,'QTO ITEMS'!$A$1:$D$55158,3,FALSE)</f>
        <v>1</v>
      </c>
      <c r="F120" s="125" t="str">
        <f>VLOOKUP(A120,'QTO ITEMS'!$A$1:$D$5180,4,FALSE)</f>
        <v>EACH</v>
      </c>
      <c r="G120" s="112"/>
      <c r="H120" s="63"/>
      <c r="I120" s="10"/>
      <c r="J120" s="128"/>
      <c r="K120" s="146"/>
      <c r="L120" s="109"/>
      <c r="M120"/>
      <c r="Q120" s="22"/>
      <c r="T120" s="60"/>
    </row>
    <row r="121" spans="1:22" ht="12.75" hidden="1" customHeight="1">
      <c r="A121" t="s">
        <v>80</v>
      </c>
      <c r="B121" s="168"/>
      <c r="C121" s="69"/>
      <c r="D121" s="166" t="e">
        <f>VLOOKUP(A121,'QTO ITEMS'!$A$1:$D$54158,2,FALSE)</f>
        <v>#N/A</v>
      </c>
      <c r="E121" s="125" t="e">
        <f>VLOOKUP(A121,'QTO ITEMS'!$A$1:$D$55158,3,FALSE)</f>
        <v>#N/A</v>
      </c>
      <c r="F121" s="125" t="e">
        <f>VLOOKUP(A121,'QTO ITEMS'!$A$1:$D$5180,4,FALSE)</f>
        <v>#N/A</v>
      </c>
      <c r="G121" s="112"/>
      <c r="H121" s="63"/>
      <c r="I121" s="10"/>
      <c r="J121" s="128"/>
      <c r="K121" s="146"/>
      <c r="L121" s="109"/>
      <c r="M121"/>
      <c r="Q121" s="22"/>
      <c r="T121" s="60"/>
    </row>
    <row r="122" spans="1:22" ht="12.75" hidden="1" customHeight="1">
      <c r="A122" t="s">
        <v>116</v>
      </c>
      <c r="B122" s="168"/>
      <c r="C122" s="69"/>
      <c r="D122" s="166" t="e">
        <f>VLOOKUP(A122,'QTO ITEMS'!$A$1:$D$54158,2,FALSE)</f>
        <v>#N/A</v>
      </c>
      <c r="E122" s="125" t="e">
        <f>VLOOKUP(A122,'QTO ITEMS'!$A$1:$D$55158,3,FALSE)</f>
        <v>#N/A</v>
      </c>
      <c r="F122" s="125" t="e">
        <f>VLOOKUP(A122,'QTO ITEMS'!$A$1:$D$5180,4,FALSE)</f>
        <v>#N/A</v>
      </c>
      <c r="G122" s="112"/>
      <c r="H122" s="63"/>
      <c r="I122" s="10"/>
      <c r="J122" s="128"/>
      <c r="K122" s="146"/>
      <c r="L122" s="109"/>
      <c r="M122"/>
      <c r="Q122" s="22"/>
      <c r="T122" s="60"/>
    </row>
    <row r="123" spans="1:22" ht="12.75" hidden="1" customHeight="1">
      <c r="A123" t="s">
        <v>117</v>
      </c>
      <c r="B123" s="168"/>
      <c r="C123" s="69"/>
      <c r="D123" s="166" t="e">
        <f>VLOOKUP(A123,'QTO ITEMS'!$A$1:$D$54158,2,FALSE)</f>
        <v>#N/A</v>
      </c>
      <c r="E123" s="125" t="e">
        <f>VLOOKUP(A123,'QTO ITEMS'!$A$1:$D$55158,3,FALSE)</f>
        <v>#N/A</v>
      </c>
      <c r="F123" s="125" t="e">
        <f>VLOOKUP(A123,'QTO ITEMS'!$A$1:$D$5180,4,FALSE)</f>
        <v>#N/A</v>
      </c>
      <c r="G123" s="112"/>
      <c r="H123" s="63"/>
      <c r="I123" s="10" t="e">
        <f>#REF!=E123</f>
        <v>#REF!</v>
      </c>
      <c r="J123" s="128"/>
      <c r="K123" s="146"/>
      <c r="L123" s="109"/>
      <c r="M123"/>
      <c r="Q123" s="22"/>
      <c r="T123" s="60"/>
    </row>
    <row r="124" spans="1:22" ht="12.75" hidden="1" customHeight="1">
      <c r="A124" t="s">
        <v>118</v>
      </c>
      <c r="B124" s="168"/>
      <c r="C124" s="69"/>
      <c r="D124" s="166" t="e">
        <f>VLOOKUP(A124,'QTO ITEMS'!$A$1:$D$54158,2,FALSE)</f>
        <v>#N/A</v>
      </c>
      <c r="E124" s="125" t="e">
        <f>VLOOKUP(A124,'QTO ITEMS'!$A$1:$D$55158,3,FALSE)</f>
        <v>#N/A</v>
      </c>
      <c r="F124" s="125" t="e">
        <f>VLOOKUP(A124,'QTO ITEMS'!$A$1:$D$5180,4,FALSE)</f>
        <v>#N/A</v>
      </c>
      <c r="G124" s="112"/>
      <c r="H124" s="63"/>
      <c r="I124" s="10" t="e">
        <f>#REF!=E124</f>
        <v>#REF!</v>
      </c>
      <c r="J124" s="128"/>
      <c r="K124" s="146"/>
      <c r="L124" s="109"/>
      <c r="M124"/>
      <c r="Q124" s="22"/>
      <c r="T124" s="60"/>
    </row>
    <row r="125" spans="1:22" s="2" customFormat="1" ht="12.75" customHeight="1">
      <c r="B125" s="168"/>
      <c r="C125" s="69"/>
      <c r="D125" s="166" t="s">
        <v>16</v>
      </c>
      <c r="E125" s="125"/>
      <c r="F125" s="115"/>
      <c r="G125" s="115"/>
      <c r="H125" s="63"/>
      <c r="I125" s="10"/>
      <c r="J125" s="128"/>
      <c r="K125" s="145"/>
      <c r="L125" s="108"/>
      <c r="M125" s="22"/>
      <c r="N125" s="22"/>
      <c r="O125" s="22"/>
      <c r="P125" s="15"/>
      <c r="Q125"/>
      <c r="R125"/>
      <c r="U125"/>
      <c r="V125"/>
    </row>
    <row r="126" spans="1:22" s="2" customFormat="1">
      <c r="B126" s="38"/>
      <c r="C126" s="25"/>
      <c r="D126" s="95"/>
      <c r="E126" s="22"/>
      <c r="F126" s="92"/>
      <c r="G126" s="92"/>
      <c r="H126" s="12"/>
      <c r="I126" s="17"/>
      <c r="J126" s="128"/>
      <c r="K126" s="145"/>
      <c r="L126" s="108"/>
      <c r="M126" s="22"/>
      <c r="N126" s="22"/>
      <c r="O126" s="22"/>
      <c r="P126" s="36"/>
      <c r="Q126" s="15"/>
      <c r="R126" s="10"/>
      <c r="S126" s="15"/>
      <c r="T126" s="29"/>
      <c r="U126"/>
      <c r="V126"/>
    </row>
    <row r="127" spans="1:22">
      <c r="B127" s="38"/>
      <c r="C127" s="40"/>
      <c r="D127" s="162" t="s">
        <v>84</v>
      </c>
      <c r="I127" s="106"/>
      <c r="J127" s="131"/>
      <c r="K127" s="131"/>
      <c r="L127" s="108"/>
    </row>
    <row r="128" spans="1:22">
      <c r="B128" s="38"/>
      <c r="C128" s="40"/>
      <c r="D128" s="121" t="s">
        <v>83</v>
      </c>
      <c r="I128" s="106"/>
      <c r="J128" s="131"/>
      <c r="K128" s="131"/>
      <c r="L128" s="108"/>
    </row>
    <row r="129" spans="2:22">
      <c r="B129" s="13"/>
      <c r="C129" s="9"/>
      <c r="I129" s="106"/>
      <c r="J129" s="131"/>
      <c r="K129" s="131"/>
      <c r="L129" s="108"/>
    </row>
    <row r="130" spans="2:22" ht="86.25" customHeight="1">
      <c r="B130" s="13"/>
      <c r="C130" s="9"/>
      <c r="D130" s="180" t="s">
        <v>107</v>
      </c>
      <c r="E130" s="180"/>
      <c r="F130" s="180"/>
      <c r="G130" s="79"/>
      <c r="H130" s="3"/>
      <c r="I130" s="110"/>
      <c r="J130" s="132"/>
      <c r="K130" s="131"/>
      <c r="L130" s="108"/>
    </row>
    <row r="131" spans="2:22">
      <c r="B131" s="13"/>
      <c r="C131" s="9"/>
      <c r="I131" s="106"/>
      <c r="J131" s="131"/>
      <c r="K131" s="131"/>
      <c r="L131" s="108"/>
    </row>
    <row r="132" spans="2:22">
      <c r="B132" s="40"/>
      <c r="C132" s="40"/>
      <c r="D132" s="100"/>
      <c r="E132" s="44"/>
      <c r="F132" s="44"/>
      <c r="G132" s="44"/>
      <c r="H132" s="99"/>
      <c r="I132" s="106"/>
      <c r="J132" s="131"/>
      <c r="K132" s="131"/>
      <c r="L132" s="108"/>
    </row>
    <row r="133" spans="2:22">
      <c r="B133" s="40"/>
      <c r="C133" s="40"/>
      <c r="D133" s="99"/>
      <c r="E133" s="44"/>
      <c r="F133" s="44"/>
      <c r="G133" s="44"/>
      <c r="H133" s="99"/>
      <c r="I133" s="106"/>
      <c r="J133" s="131"/>
      <c r="K133" s="131"/>
      <c r="L133" s="108"/>
    </row>
    <row r="134" spans="2:22">
      <c r="B134" s="40"/>
      <c r="C134" s="40"/>
      <c r="D134" s="106"/>
      <c r="E134" s="80"/>
      <c r="F134" s="80"/>
      <c r="G134" s="80"/>
      <c r="H134" s="53"/>
      <c r="I134" s="53"/>
      <c r="J134" s="133"/>
      <c r="K134" s="133"/>
    </row>
    <row r="135" spans="2:22">
      <c r="B135" s="40"/>
      <c r="C135" s="40"/>
      <c r="D135" s="38"/>
      <c r="E135" s="81"/>
      <c r="F135" s="54"/>
      <c r="G135" s="54"/>
      <c r="H135" s="38"/>
      <c r="I135" s="38"/>
      <c r="J135" s="130"/>
      <c r="K135" s="144"/>
    </row>
    <row r="136" spans="2:22" s="2" customFormat="1">
      <c r="B136" s="95"/>
      <c r="C136" s="95"/>
      <c r="D136" s="38"/>
      <c r="E136" s="81"/>
      <c r="F136" s="54"/>
      <c r="G136" s="54"/>
      <c r="H136" s="38"/>
      <c r="I136" s="38"/>
      <c r="J136" s="130"/>
      <c r="K136" s="144"/>
      <c r="L136"/>
      <c r="M136" s="22"/>
      <c r="N136" s="9"/>
      <c r="O136" s="25"/>
      <c r="P136" s="17"/>
      <c r="Q136" s="15"/>
      <c r="R136" s="17"/>
      <c r="S136" s="15"/>
      <c r="T136" s="29"/>
      <c r="U136"/>
      <c r="V136"/>
    </row>
    <row r="137" spans="2:22" s="2" customFormat="1">
      <c r="B137" s="95"/>
      <c r="C137" s="95"/>
      <c r="D137" s="38"/>
      <c r="E137" s="81"/>
      <c r="F137" s="54"/>
      <c r="G137" s="54"/>
      <c r="H137" s="38"/>
      <c r="I137" s="38"/>
      <c r="J137" s="130"/>
      <c r="K137" s="144"/>
      <c r="L137"/>
      <c r="M137" s="22"/>
      <c r="N137" s="9"/>
      <c r="O137" s="25"/>
      <c r="P137" s="17"/>
      <c r="Q137" s="15"/>
      <c r="R137" s="17"/>
      <c r="S137" s="15"/>
      <c r="T137" s="29"/>
      <c r="U137"/>
      <c r="V137"/>
    </row>
    <row r="138" spans="2:22" s="2" customFormat="1">
      <c r="B138" s="95"/>
      <c r="C138" s="95"/>
      <c r="D138" s="38"/>
      <c r="E138" s="81"/>
      <c r="F138" s="54"/>
      <c r="G138" s="54"/>
      <c r="H138" s="38"/>
      <c r="I138" s="38"/>
      <c r="J138" s="130"/>
      <c r="K138" s="144"/>
      <c r="L138"/>
      <c r="M138" s="22"/>
      <c r="N138" s="9"/>
      <c r="O138" s="25"/>
      <c r="P138" s="17"/>
      <c r="Q138" s="15"/>
      <c r="R138" s="17"/>
      <c r="S138" s="15"/>
      <c r="T138" s="29"/>
      <c r="U138"/>
      <c r="V138"/>
    </row>
    <row r="139" spans="2:22" s="2" customFormat="1" ht="15">
      <c r="B139" s="19"/>
      <c r="C139" s="19"/>
      <c r="D139" s="38"/>
      <c r="E139" s="81"/>
      <c r="F139" s="54"/>
      <c r="G139" s="54"/>
      <c r="H139" s="38"/>
      <c r="I139" s="38"/>
      <c r="J139" s="130"/>
      <c r="K139" s="144"/>
      <c r="L139"/>
      <c r="M139" s="22"/>
      <c r="N139" s="9"/>
      <c r="O139" s="25"/>
      <c r="P139" s="17"/>
      <c r="Q139" s="15"/>
      <c r="R139" s="17"/>
      <c r="S139" s="15"/>
      <c r="T139" s="29"/>
      <c r="U139"/>
      <c r="V139"/>
    </row>
    <row r="140" spans="2:22" s="2" customFormat="1">
      <c r="B140" s="95"/>
      <c r="C140" s="95"/>
      <c r="D140" s="38"/>
      <c r="E140" s="81"/>
      <c r="F140" s="54"/>
      <c r="G140" s="54"/>
      <c r="H140" s="55"/>
      <c r="I140" s="55"/>
      <c r="J140" s="130"/>
      <c r="K140" s="144"/>
      <c r="L140"/>
      <c r="M140" s="22"/>
      <c r="N140" s="9"/>
      <c r="O140" s="25"/>
      <c r="P140" s="17"/>
      <c r="Q140" s="15"/>
      <c r="R140" s="17"/>
      <c r="S140" s="15"/>
      <c r="T140" s="29"/>
      <c r="U140"/>
      <c r="V140"/>
    </row>
    <row r="141" spans="2:22" s="2" customFormat="1">
      <c r="B141" s="95"/>
      <c r="C141" s="95"/>
      <c r="D141" s="38"/>
      <c r="E141" s="54"/>
      <c r="F141" s="177"/>
      <c r="G141" s="177"/>
      <c r="H141" s="177"/>
      <c r="I141" s="177"/>
      <c r="J141" s="177"/>
      <c r="K141" s="145"/>
      <c r="L141"/>
      <c r="M141" s="9"/>
      <c r="N141" s="9"/>
      <c r="O141" s="25"/>
      <c r="P141" s="17"/>
      <c r="Q141" s="15"/>
      <c r="R141" s="17"/>
      <c r="S141" s="15"/>
      <c r="T141" s="29"/>
      <c r="U141"/>
      <c r="V141"/>
    </row>
    <row r="142" spans="2:22" s="2" customFormat="1" ht="15">
      <c r="B142" s="95"/>
      <c r="C142" s="95"/>
      <c r="D142" s="106"/>
      <c r="E142" s="80"/>
      <c r="F142" s="93"/>
      <c r="G142" s="93"/>
      <c r="H142" s="56"/>
      <c r="I142" s="56"/>
      <c r="J142" s="134"/>
      <c r="K142" s="144"/>
      <c r="L142"/>
      <c r="M142" s="9"/>
      <c r="N142" s="9"/>
      <c r="O142" s="25"/>
      <c r="P142" s="17"/>
      <c r="Q142" s="15"/>
      <c r="R142" s="17"/>
      <c r="S142" s="15"/>
      <c r="T142" s="29"/>
      <c r="U142"/>
      <c r="V142"/>
    </row>
    <row r="143" spans="2:22" s="2" customFormat="1">
      <c r="B143" s="95"/>
      <c r="C143" s="95"/>
      <c r="D143" s="38"/>
      <c r="E143" s="81"/>
      <c r="F143" s="54"/>
      <c r="G143" s="54"/>
      <c r="H143" s="38"/>
      <c r="I143" s="38"/>
      <c r="J143" s="130"/>
      <c r="K143" s="144"/>
      <c r="L143"/>
      <c r="M143" s="99"/>
      <c r="N143" s="9"/>
      <c r="O143" s="25"/>
      <c r="P143" s="12"/>
      <c r="Q143" s="15"/>
      <c r="R143" s="17"/>
      <c r="S143" s="15"/>
      <c r="T143" s="29"/>
      <c r="U143"/>
      <c r="V143"/>
    </row>
    <row r="144" spans="2:22" s="2" customFormat="1">
      <c r="B144" s="95"/>
      <c r="C144" s="95"/>
      <c r="D144" s="38"/>
      <c r="E144" s="81"/>
      <c r="F144" s="54"/>
      <c r="G144" s="54"/>
      <c r="H144" s="38"/>
      <c r="I144" s="38"/>
      <c r="J144" s="130"/>
      <c r="K144" s="144"/>
      <c r="L144"/>
      <c r="M144" s="9"/>
      <c r="N144" s="9"/>
      <c r="O144" s="25"/>
      <c r="P144" s="17"/>
      <c r="Q144" s="15"/>
      <c r="R144" s="17"/>
      <c r="S144" s="15"/>
      <c r="U144"/>
      <c r="V144"/>
    </row>
    <row r="145" spans="2:20">
      <c r="D145" s="53"/>
      <c r="E145" s="81"/>
      <c r="F145" s="80"/>
      <c r="G145" s="80"/>
      <c r="H145" s="55"/>
      <c r="I145" s="55"/>
      <c r="J145" s="130"/>
      <c r="K145" s="144"/>
      <c r="M145" s="9"/>
      <c r="N145" s="9"/>
      <c r="O145" s="9"/>
      <c r="P145" s="17"/>
      <c r="Q145" s="15"/>
      <c r="R145" s="17"/>
      <c r="S145" s="15"/>
    </row>
    <row r="146" spans="2:20">
      <c r="D146" s="38"/>
      <c r="E146" s="81"/>
      <c r="F146" s="54"/>
      <c r="G146" s="54"/>
      <c r="H146" s="38"/>
      <c r="I146" s="38"/>
      <c r="J146" s="130"/>
      <c r="K146" s="144"/>
      <c r="M146" s="9"/>
      <c r="N146" s="9"/>
      <c r="O146" s="9"/>
      <c r="P146" s="24"/>
      <c r="Q146" s="15"/>
      <c r="R146" s="15"/>
      <c r="S146" s="15"/>
    </row>
    <row r="147" spans="2:20" ht="18.75">
      <c r="B147" s="52"/>
      <c r="C147" s="100"/>
      <c r="D147" s="99"/>
      <c r="E147" s="54"/>
      <c r="F147" s="177"/>
      <c r="G147" s="177"/>
      <c r="H147" s="177"/>
      <c r="I147" s="177"/>
      <c r="J147" s="177"/>
      <c r="K147" s="145"/>
      <c r="M147" s="13"/>
      <c r="N147" s="9"/>
      <c r="O147" s="25"/>
      <c r="P147" s="17"/>
      <c r="Q147" s="15"/>
      <c r="R147" s="15"/>
    </row>
    <row r="148" spans="2:20">
      <c r="B148" s="99"/>
      <c r="C148" s="99"/>
      <c r="D148" s="45"/>
      <c r="E148" s="54"/>
      <c r="F148" s="54"/>
      <c r="G148" s="54"/>
      <c r="H148" s="38"/>
      <c r="I148" s="38"/>
      <c r="J148" s="134"/>
      <c r="K148" s="144"/>
      <c r="M148" s="9"/>
      <c r="N148" s="99"/>
      <c r="O148" s="25"/>
      <c r="P148" s="17"/>
      <c r="Q148" s="15"/>
      <c r="R148" s="15"/>
    </row>
    <row r="149" spans="2:20">
      <c r="B149" s="107"/>
      <c r="C149" s="107"/>
      <c r="D149" s="38"/>
      <c r="E149" s="81"/>
      <c r="F149" s="54"/>
      <c r="G149" s="54"/>
      <c r="H149" s="38"/>
      <c r="I149" s="38"/>
      <c r="J149" s="130"/>
      <c r="K149" s="144"/>
      <c r="M149" s="9"/>
      <c r="N149" s="9"/>
      <c r="O149" s="26"/>
      <c r="P149" s="17"/>
      <c r="Q149" s="15"/>
      <c r="R149" s="15"/>
    </row>
    <row r="150" spans="2:20">
      <c r="B150" s="38"/>
      <c r="C150" s="38"/>
      <c r="D150" s="38"/>
      <c r="E150" s="81"/>
      <c r="F150" s="54"/>
      <c r="G150" s="54"/>
      <c r="H150" s="38"/>
      <c r="I150" s="38"/>
      <c r="J150" s="130"/>
      <c r="K150" s="144"/>
      <c r="M150" s="9"/>
      <c r="N150" s="9"/>
      <c r="O150" s="25"/>
      <c r="P150" s="17"/>
      <c r="Q150" s="15"/>
      <c r="R150" s="15"/>
    </row>
    <row r="151" spans="2:20">
      <c r="B151" s="38"/>
      <c r="C151" s="38"/>
      <c r="D151" s="38"/>
      <c r="E151" s="81"/>
      <c r="F151" s="54"/>
      <c r="G151" s="54"/>
      <c r="H151" s="38"/>
      <c r="I151" s="38"/>
      <c r="J151" s="130"/>
      <c r="K151" s="144"/>
      <c r="M151" s="9"/>
      <c r="N151" s="9"/>
      <c r="O151" s="25"/>
      <c r="P151" s="9"/>
      <c r="Q151" s="15"/>
      <c r="R151" s="10"/>
      <c r="S151" s="11"/>
      <c r="T151" s="29"/>
    </row>
    <row r="152" spans="2:20">
      <c r="B152" s="38"/>
      <c r="C152" s="38"/>
      <c r="D152" s="38"/>
      <c r="E152" s="81"/>
      <c r="F152" s="54"/>
      <c r="G152" s="54"/>
      <c r="H152" s="38"/>
      <c r="I152" s="38"/>
      <c r="J152" s="130"/>
      <c r="K152" s="144"/>
      <c r="M152" s="9"/>
      <c r="N152" s="9"/>
      <c r="O152" s="25"/>
      <c r="P152" s="18"/>
      <c r="Q152" s="14"/>
      <c r="R152" s="17"/>
      <c r="S152" s="14"/>
      <c r="T152" s="29"/>
    </row>
    <row r="153" spans="2:20">
      <c r="B153" s="38"/>
      <c r="C153" s="38"/>
      <c r="D153" s="38"/>
      <c r="E153" s="81"/>
      <c r="F153" s="54"/>
      <c r="G153" s="54"/>
      <c r="H153" s="38"/>
      <c r="I153" s="38"/>
      <c r="J153" s="130"/>
      <c r="K153" s="144"/>
      <c r="M153" s="34"/>
      <c r="N153" s="25"/>
      <c r="O153" s="24"/>
      <c r="P153" s="18"/>
      <c r="Q153" s="14"/>
      <c r="R153" s="17"/>
      <c r="S153" s="14"/>
      <c r="T153" s="31"/>
    </row>
    <row r="154" spans="2:20">
      <c r="B154" s="38"/>
      <c r="C154" s="38"/>
      <c r="D154" s="17"/>
      <c r="E154" s="81"/>
      <c r="F154" s="57"/>
      <c r="G154" s="57"/>
      <c r="H154" s="17"/>
      <c r="I154" s="17"/>
      <c r="J154" s="130"/>
      <c r="K154" s="144"/>
      <c r="M154" s="34"/>
      <c r="N154" s="26"/>
      <c r="O154" s="17"/>
      <c r="P154" s="18"/>
      <c r="Q154" s="14"/>
      <c r="R154" s="17"/>
      <c r="S154" s="14"/>
      <c r="T154" s="29"/>
    </row>
    <row r="155" spans="2:20">
      <c r="B155" s="55"/>
      <c r="C155" s="55"/>
      <c r="D155" s="38"/>
      <c r="E155" s="54"/>
      <c r="F155" s="177"/>
      <c r="G155" s="177"/>
      <c r="H155" s="177"/>
      <c r="I155" s="177"/>
      <c r="J155" s="177"/>
      <c r="K155" s="145"/>
      <c r="M155" s="34"/>
      <c r="N155" s="25"/>
      <c r="O155" s="17"/>
      <c r="P155" s="18"/>
      <c r="Q155" s="14"/>
      <c r="R155" s="17"/>
      <c r="S155" s="14"/>
      <c r="T155" s="29"/>
    </row>
    <row r="156" spans="2:20">
      <c r="B156" s="38"/>
      <c r="C156" s="38"/>
      <c r="D156" s="45"/>
      <c r="E156" s="54"/>
      <c r="F156" s="54"/>
      <c r="G156" s="54"/>
      <c r="H156" s="38"/>
      <c r="I156" s="38"/>
      <c r="J156" s="131"/>
      <c r="K156" s="144"/>
      <c r="M156" s="34"/>
      <c r="N156" s="25"/>
      <c r="O156" s="17"/>
      <c r="P156" s="18"/>
      <c r="Q156" s="14"/>
      <c r="R156" s="17"/>
      <c r="S156" s="14"/>
      <c r="T156" s="29"/>
    </row>
    <row r="157" spans="2:20">
      <c r="B157" s="107"/>
      <c r="C157" s="107"/>
      <c r="D157" s="17"/>
      <c r="E157" s="54"/>
      <c r="F157" s="44"/>
      <c r="G157" s="44"/>
      <c r="H157" s="38"/>
      <c r="I157" s="38"/>
      <c r="J157" s="134"/>
      <c r="K157" s="144"/>
      <c r="M157" s="34"/>
      <c r="N157" s="25"/>
      <c r="O157" s="17"/>
      <c r="P157" s="9"/>
      <c r="Q157" s="15"/>
      <c r="R157" s="16"/>
      <c r="S157" s="11"/>
      <c r="T157" s="30"/>
    </row>
    <row r="158" spans="2:20" ht="12.75" customHeight="1">
      <c r="B158" s="38"/>
      <c r="C158" s="38"/>
      <c r="D158" s="17"/>
      <c r="E158" s="81"/>
      <c r="F158" s="54"/>
      <c r="G158" s="54"/>
      <c r="H158" s="38"/>
      <c r="I158" s="38"/>
      <c r="J158" s="130"/>
      <c r="K158" s="144"/>
      <c r="M158" s="34"/>
      <c r="N158" s="25"/>
      <c r="O158" s="9"/>
      <c r="P158" s="9"/>
      <c r="R158" s="10"/>
    </row>
    <row r="159" spans="2:20" ht="12.75" customHeight="1">
      <c r="B159" s="38"/>
      <c r="C159" s="38"/>
      <c r="D159" s="17"/>
      <c r="E159" s="81"/>
      <c r="F159" s="54"/>
      <c r="G159" s="54"/>
      <c r="H159" s="38"/>
      <c r="I159" s="38"/>
      <c r="J159" s="130"/>
      <c r="K159" s="144"/>
      <c r="N159" s="25"/>
      <c r="O159" s="13"/>
      <c r="P159" s="9"/>
      <c r="R159" s="10"/>
    </row>
    <row r="160" spans="2:20" ht="12.75" customHeight="1">
      <c r="B160" s="38"/>
      <c r="C160" s="38"/>
      <c r="D160" s="17"/>
      <c r="E160" s="81"/>
      <c r="F160" s="54"/>
      <c r="G160" s="54"/>
      <c r="H160" s="99"/>
      <c r="I160" s="99"/>
      <c r="J160" s="130"/>
      <c r="K160" s="144"/>
      <c r="N160" s="25"/>
      <c r="O160" s="10"/>
      <c r="P160" s="9"/>
      <c r="R160" s="10"/>
      <c r="T160" s="1"/>
    </row>
    <row r="161" spans="2:18" ht="12.75" customHeight="1">
      <c r="B161" s="38"/>
      <c r="C161" s="38"/>
      <c r="D161" s="17"/>
      <c r="E161" s="81"/>
      <c r="F161" s="54"/>
      <c r="G161" s="54"/>
      <c r="H161" s="99"/>
      <c r="I161" s="99"/>
      <c r="J161" s="130"/>
      <c r="K161" s="144"/>
      <c r="N161" s="25"/>
      <c r="O161" s="13"/>
      <c r="P161" s="9"/>
      <c r="R161" s="10"/>
    </row>
    <row r="162" spans="2:18" ht="15" customHeight="1">
      <c r="B162" s="38"/>
      <c r="C162" s="38"/>
      <c r="D162" s="17"/>
      <c r="E162" s="81"/>
      <c r="F162" s="54"/>
      <c r="G162" s="54"/>
      <c r="H162" s="99"/>
      <c r="I162" s="99"/>
      <c r="J162" s="130"/>
      <c r="K162" s="144"/>
    </row>
    <row r="163" spans="2:18">
      <c r="B163" s="100"/>
      <c r="C163" s="38"/>
      <c r="D163" s="17"/>
      <c r="E163" s="81"/>
      <c r="F163" s="54"/>
      <c r="G163" s="54"/>
      <c r="H163" s="99"/>
      <c r="I163" s="99"/>
      <c r="J163" s="130"/>
      <c r="K163" s="144"/>
    </row>
    <row r="164" spans="2:18">
      <c r="B164" s="38"/>
      <c r="C164" s="38"/>
      <c r="D164" s="17"/>
      <c r="E164" s="81"/>
      <c r="F164" s="54"/>
      <c r="G164" s="54"/>
      <c r="H164" s="99"/>
      <c r="I164" s="99"/>
      <c r="J164" s="130"/>
      <c r="K164" s="144"/>
    </row>
    <row r="165" spans="2:18">
      <c r="B165" s="38"/>
      <c r="C165" s="38"/>
      <c r="D165" s="38"/>
      <c r="E165" s="54"/>
      <c r="F165" s="177"/>
      <c r="G165" s="177"/>
      <c r="H165" s="177"/>
      <c r="I165" s="177"/>
      <c r="J165" s="177"/>
      <c r="K165" s="145"/>
    </row>
    <row r="166" spans="2:18">
      <c r="B166" s="38"/>
      <c r="C166" s="38"/>
      <c r="D166" s="38"/>
      <c r="E166" s="54"/>
      <c r="F166" s="82"/>
      <c r="G166" s="82"/>
      <c r="H166" s="101"/>
      <c r="I166" s="101"/>
      <c r="J166" s="135"/>
      <c r="K166" s="145"/>
    </row>
    <row r="167" spans="2:18">
      <c r="B167" s="38"/>
      <c r="C167" s="38"/>
      <c r="D167" s="99"/>
      <c r="E167" s="178"/>
      <c r="F167" s="179"/>
      <c r="G167" s="179"/>
      <c r="H167" s="179"/>
      <c r="I167" s="179"/>
      <c r="J167" s="179"/>
      <c r="K167" s="145"/>
    </row>
    <row r="168" spans="2:18">
      <c r="B168" s="38"/>
      <c r="C168" s="38"/>
      <c r="D168" s="99"/>
      <c r="E168" s="178"/>
      <c r="F168" s="179"/>
      <c r="G168" s="179"/>
      <c r="H168" s="179"/>
      <c r="I168" s="179"/>
      <c r="J168" s="179"/>
      <c r="K168" s="145"/>
    </row>
    <row r="169" spans="2:18">
      <c r="B169" s="99"/>
      <c r="C169" s="26"/>
      <c r="D169" s="99"/>
      <c r="E169" s="178"/>
      <c r="F169" s="179"/>
      <c r="G169" s="179"/>
      <c r="H169" s="179"/>
      <c r="I169" s="179"/>
      <c r="J169" s="179"/>
      <c r="K169" s="145"/>
    </row>
    <row r="170" spans="2:18">
      <c r="B170" s="38"/>
      <c r="C170" s="38"/>
      <c r="D170" s="99"/>
      <c r="E170" s="178"/>
      <c r="F170" s="179"/>
      <c r="G170" s="179"/>
      <c r="H170" s="179"/>
      <c r="I170" s="179"/>
      <c r="J170" s="179"/>
      <c r="K170" s="145"/>
    </row>
    <row r="171" spans="2:18">
      <c r="B171" s="100"/>
      <c r="C171" s="38"/>
      <c r="D171" s="99"/>
      <c r="E171" s="82"/>
      <c r="F171" s="82"/>
      <c r="G171" s="82"/>
      <c r="H171" s="17"/>
      <c r="I171" s="17"/>
      <c r="J171" s="130"/>
      <c r="K171" s="145"/>
    </row>
    <row r="172" spans="2:18" ht="15.75">
      <c r="B172" s="99"/>
      <c r="C172" s="100"/>
      <c r="D172" s="175"/>
      <c r="E172" s="176"/>
      <c r="F172" s="176"/>
      <c r="G172" s="176"/>
      <c r="H172" s="176"/>
      <c r="I172" s="176"/>
      <c r="J172" s="176"/>
      <c r="K172" s="147"/>
    </row>
    <row r="173" spans="2:18">
      <c r="B173" s="99"/>
      <c r="C173" s="26"/>
      <c r="D173" s="45"/>
      <c r="E173" s="54"/>
      <c r="F173" s="54"/>
      <c r="G173" s="54"/>
      <c r="H173" s="38"/>
      <c r="I173" s="38"/>
      <c r="J173" s="134"/>
      <c r="K173" s="144"/>
    </row>
    <row r="174" spans="2:18">
      <c r="B174" s="99"/>
      <c r="C174" s="26"/>
      <c r="D174" s="38"/>
      <c r="E174" s="44"/>
      <c r="F174" s="179"/>
      <c r="G174" s="179"/>
      <c r="H174" s="179"/>
      <c r="I174" s="179"/>
      <c r="J174" s="179"/>
      <c r="K174" s="148"/>
      <c r="L174" s="28"/>
    </row>
    <row r="175" spans="2:18">
      <c r="B175" s="99"/>
      <c r="C175" s="26"/>
      <c r="D175" s="38"/>
      <c r="E175" s="44"/>
      <c r="F175" s="179"/>
      <c r="G175" s="179"/>
      <c r="H175" s="179"/>
      <c r="I175" s="179"/>
      <c r="J175" s="179"/>
      <c r="K175" s="148"/>
      <c r="L175" s="28"/>
    </row>
    <row r="176" spans="2:18" ht="15.75">
      <c r="B176" s="99"/>
      <c r="C176" s="26"/>
      <c r="D176" s="175"/>
      <c r="E176" s="176"/>
      <c r="F176" s="176"/>
      <c r="G176" s="176"/>
      <c r="H176" s="176"/>
      <c r="I176" s="176"/>
      <c r="J176" s="176"/>
      <c r="K176" s="147"/>
    </row>
    <row r="177" spans="2:24">
      <c r="B177" s="99"/>
      <c r="C177" s="26"/>
      <c r="D177" s="38"/>
      <c r="F177" s="181"/>
      <c r="G177" s="181"/>
      <c r="H177" s="181"/>
      <c r="I177" s="181"/>
      <c r="J177" s="181"/>
      <c r="K177" s="149"/>
      <c r="L177" s="28"/>
    </row>
    <row r="178" spans="2:24">
      <c r="B178" s="99"/>
      <c r="C178" s="26"/>
      <c r="D178" s="38"/>
      <c r="F178" s="181"/>
      <c r="G178" s="181"/>
      <c r="H178" s="181"/>
      <c r="I178" s="181"/>
      <c r="J178" s="181"/>
      <c r="K178" s="149"/>
      <c r="L178" s="28"/>
    </row>
    <row r="179" spans="2:24" s="22" customFormat="1">
      <c r="B179" s="99"/>
      <c r="C179" s="26"/>
      <c r="D179" s="38"/>
      <c r="F179" s="181"/>
      <c r="G179" s="181"/>
      <c r="H179" s="181"/>
      <c r="I179" s="181"/>
      <c r="J179" s="181"/>
      <c r="K179" s="149"/>
      <c r="L179" s="28"/>
      <c r="Q179"/>
      <c r="R179"/>
      <c r="S179"/>
      <c r="T179"/>
      <c r="U179"/>
      <c r="V179"/>
      <c r="W179"/>
      <c r="X179"/>
    </row>
    <row r="180" spans="2:24" s="22" customFormat="1">
      <c r="B180" s="38"/>
      <c r="C180" s="38"/>
      <c r="D180" s="38"/>
      <c r="F180" s="181"/>
      <c r="G180" s="181"/>
      <c r="H180" s="181"/>
      <c r="I180" s="181"/>
      <c r="J180" s="181"/>
      <c r="K180" s="149"/>
      <c r="L180" s="28"/>
      <c r="Q180"/>
      <c r="R180"/>
      <c r="S180"/>
      <c r="T180"/>
      <c r="U180"/>
      <c r="V180"/>
      <c r="W180"/>
      <c r="X180"/>
    </row>
    <row r="181" spans="2:24" s="22" customFormat="1">
      <c r="B181" s="38"/>
      <c r="C181" s="38"/>
      <c r="D181" s="38"/>
      <c r="H181" s="16"/>
      <c r="I181" s="16"/>
      <c r="J181" s="136"/>
      <c r="K181" s="149"/>
      <c r="L181" s="30"/>
      <c r="Q181"/>
      <c r="R181"/>
      <c r="S181"/>
      <c r="T181"/>
      <c r="U181"/>
      <c r="V181"/>
      <c r="W181"/>
      <c r="X181"/>
    </row>
    <row r="182" spans="2:24" s="22" customFormat="1" ht="15.75">
      <c r="B182" s="99"/>
      <c r="C182" s="99"/>
      <c r="D182" s="38"/>
      <c r="E182" s="182"/>
      <c r="F182" s="181"/>
      <c r="G182" s="181"/>
      <c r="H182" s="181"/>
      <c r="I182" s="181"/>
      <c r="J182" s="181"/>
      <c r="K182" s="150"/>
      <c r="L182" s="43"/>
      <c r="Q182"/>
      <c r="R182"/>
      <c r="S182"/>
      <c r="T182"/>
      <c r="U182"/>
      <c r="V182"/>
      <c r="W182"/>
      <c r="X182"/>
    </row>
    <row r="183" spans="2:24" s="22" customFormat="1">
      <c r="B183" s="99"/>
      <c r="C183" s="99"/>
      <c r="D183" s="38"/>
      <c r="E183" s="81"/>
      <c r="F183" s="41"/>
      <c r="G183" s="41"/>
      <c r="H183" s="40"/>
      <c r="I183" s="40"/>
      <c r="J183" s="128"/>
      <c r="K183" s="143"/>
      <c r="L183" s="1"/>
      <c r="Q183"/>
      <c r="R183"/>
      <c r="S183"/>
      <c r="T183"/>
      <c r="U183"/>
      <c r="V183"/>
      <c r="W183"/>
      <c r="X183"/>
    </row>
    <row r="184" spans="2:24" s="22" customFormat="1">
      <c r="B184" s="99"/>
      <c r="C184" s="99"/>
      <c r="D184" s="37"/>
      <c r="E184" s="81"/>
      <c r="F184" s="41"/>
      <c r="G184" s="41"/>
      <c r="H184" s="40"/>
      <c r="I184" s="40"/>
      <c r="J184" s="128"/>
      <c r="K184" s="143"/>
      <c r="L184" s="1"/>
      <c r="Q184"/>
      <c r="R184"/>
      <c r="S184"/>
      <c r="T184"/>
      <c r="U184"/>
      <c r="V184"/>
      <c r="W184"/>
      <c r="X184"/>
    </row>
    <row r="185" spans="2:24" s="22" customFormat="1">
      <c r="B185" s="99"/>
      <c r="C185" s="99"/>
      <c r="D185" s="40"/>
      <c r="E185" s="81"/>
      <c r="F185" s="41"/>
      <c r="G185" s="41"/>
      <c r="H185" s="40"/>
      <c r="I185" s="40"/>
      <c r="J185" s="128"/>
      <c r="K185" s="143"/>
      <c r="L185"/>
      <c r="Q185"/>
      <c r="R185"/>
      <c r="S185"/>
      <c r="T185"/>
      <c r="U185"/>
      <c r="V185"/>
      <c r="W185"/>
      <c r="X185"/>
    </row>
    <row r="186" spans="2:24" s="22" customFormat="1">
      <c r="B186" s="99"/>
      <c r="C186" s="99"/>
      <c r="D186" s="58"/>
      <c r="E186" s="81"/>
      <c r="F186" s="41"/>
      <c r="G186" s="41"/>
      <c r="H186" s="40"/>
      <c r="I186" s="40"/>
      <c r="J186" s="128"/>
      <c r="K186" s="143"/>
      <c r="L186"/>
      <c r="Q186"/>
      <c r="R186"/>
      <c r="S186"/>
      <c r="T186"/>
      <c r="U186"/>
      <c r="V186"/>
      <c r="W186"/>
      <c r="X186"/>
    </row>
    <row r="187" spans="2:24" s="22" customFormat="1">
      <c r="B187" s="99"/>
      <c r="C187" s="99"/>
      <c r="D187" s="59"/>
      <c r="E187" s="81"/>
      <c r="F187" s="41"/>
      <c r="G187" s="41"/>
      <c r="H187" s="40"/>
      <c r="I187" s="40"/>
      <c r="J187" s="128"/>
      <c r="K187" s="143"/>
      <c r="L187"/>
      <c r="Q187"/>
      <c r="R187"/>
      <c r="S187"/>
      <c r="T187"/>
      <c r="U187"/>
      <c r="V187"/>
      <c r="W187"/>
      <c r="X187"/>
    </row>
    <row r="188" spans="2:24" s="22" customFormat="1">
      <c r="B188" s="38"/>
      <c r="C188" s="38"/>
      <c r="D188" s="38"/>
      <c r="E188" s="41"/>
      <c r="F188" s="41"/>
      <c r="G188" s="41"/>
      <c r="H188" s="40"/>
      <c r="I188" s="40"/>
      <c r="J188" s="137"/>
      <c r="K188" s="143"/>
      <c r="L188"/>
      <c r="Q188"/>
      <c r="R188"/>
      <c r="S188"/>
      <c r="T188"/>
      <c r="U188"/>
      <c r="V188"/>
      <c r="W188"/>
      <c r="X188"/>
    </row>
    <row r="189" spans="2:24" s="22" customFormat="1">
      <c r="B189" s="38"/>
      <c r="C189" s="38"/>
      <c r="D189" s="38"/>
      <c r="E189" s="81"/>
      <c r="F189" s="41"/>
      <c r="G189" s="41"/>
      <c r="H189" s="40"/>
      <c r="I189" s="40"/>
      <c r="J189" s="128"/>
      <c r="K189" s="143"/>
      <c r="L189"/>
      <c r="Q189"/>
      <c r="R189"/>
      <c r="S189"/>
      <c r="T189"/>
      <c r="U189"/>
      <c r="V189"/>
      <c r="W189"/>
      <c r="X189"/>
    </row>
    <row r="190" spans="2:24" s="22" customFormat="1">
      <c r="B190" s="38"/>
      <c r="C190" s="38"/>
      <c r="D190" s="38"/>
      <c r="E190" s="41"/>
      <c r="F190" s="41"/>
      <c r="G190" s="41"/>
      <c r="H190" s="40"/>
      <c r="I190" s="40"/>
      <c r="J190" s="137"/>
      <c r="K190" s="143"/>
      <c r="L190"/>
      <c r="Q190"/>
      <c r="R190"/>
      <c r="S190"/>
      <c r="T190"/>
      <c r="U190"/>
      <c r="V190"/>
      <c r="W190"/>
      <c r="X190"/>
    </row>
    <row r="191" spans="2:24" s="22" customFormat="1">
      <c r="B191" s="99"/>
      <c r="C191" s="99"/>
      <c r="D191" s="37"/>
      <c r="E191" s="81"/>
      <c r="F191" s="41"/>
      <c r="G191" s="41"/>
      <c r="H191" s="40"/>
      <c r="I191" s="40"/>
      <c r="J191" s="128"/>
      <c r="K191" s="143"/>
      <c r="L191"/>
      <c r="Q191"/>
      <c r="R191"/>
      <c r="S191"/>
      <c r="T191"/>
      <c r="U191"/>
      <c r="V191"/>
      <c r="W191"/>
      <c r="X191"/>
    </row>
    <row r="192" spans="2:24" s="22" customFormat="1">
      <c r="B192" s="37"/>
      <c r="C192" s="37"/>
      <c r="D192" s="38"/>
      <c r="E192" s="81"/>
      <c r="F192" s="41"/>
      <c r="G192" s="41"/>
      <c r="H192" s="40"/>
      <c r="I192" s="40"/>
      <c r="J192" s="128"/>
      <c r="K192" s="143"/>
      <c r="L192"/>
      <c r="Q192"/>
      <c r="R192"/>
      <c r="S192"/>
      <c r="T192"/>
      <c r="U192"/>
      <c r="V192"/>
      <c r="W192"/>
      <c r="X192"/>
    </row>
    <row r="193" spans="2:24" s="22" customFormat="1">
      <c r="B193" s="37"/>
      <c r="C193" s="37"/>
      <c r="D193" s="37"/>
      <c r="E193" s="81"/>
      <c r="F193" s="41"/>
      <c r="G193" s="41"/>
      <c r="H193" s="40"/>
      <c r="I193" s="40"/>
      <c r="J193" s="128"/>
      <c r="K193" s="143"/>
      <c r="L193"/>
      <c r="Q193"/>
      <c r="R193"/>
      <c r="S193"/>
      <c r="T193"/>
      <c r="U193"/>
      <c r="V193"/>
      <c r="W193"/>
      <c r="X193"/>
    </row>
    <row r="194" spans="2:24" s="22" customFormat="1">
      <c r="B194" s="37"/>
      <c r="C194" s="37"/>
      <c r="D194" s="38"/>
      <c r="E194" s="81"/>
      <c r="F194" s="41"/>
      <c r="G194" s="41"/>
      <c r="H194" s="40"/>
      <c r="I194" s="40"/>
      <c r="J194" s="128"/>
      <c r="K194" s="143"/>
      <c r="L194"/>
      <c r="Q194"/>
      <c r="R194"/>
      <c r="S194"/>
      <c r="T194"/>
      <c r="U194"/>
      <c r="V194"/>
      <c r="W194"/>
      <c r="X194"/>
    </row>
    <row r="195" spans="2:24" s="22" customFormat="1">
      <c r="B195" s="37"/>
      <c r="C195" s="37"/>
      <c r="D195" s="38"/>
      <c r="E195" s="81"/>
      <c r="F195" s="41"/>
      <c r="G195" s="41"/>
      <c r="H195" s="40"/>
      <c r="I195" s="40"/>
      <c r="J195" s="128"/>
      <c r="K195" s="143"/>
      <c r="L195"/>
      <c r="Q195"/>
      <c r="R195"/>
      <c r="S195"/>
      <c r="T195"/>
      <c r="U195"/>
      <c r="V195"/>
      <c r="W195"/>
      <c r="X195"/>
    </row>
    <row r="196" spans="2:24" s="22" customFormat="1">
      <c r="B196" s="37"/>
      <c r="C196" s="37"/>
      <c r="D196" s="38"/>
      <c r="E196" s="81"/>
      <c r="F196" s="41"/>
      <c r="G196" s="41"/>
      <c r="H196" s="40"/>
      <c r="I196" s="40"/>
      <c r="J196" s="128"/>
      <c r="K196" s="143"/>
      <c r="L196"/>
      <c r="M196" s="20"/>
      <c r="Q196"/>
      <c r="R196"/>
      <c r="S196"/>
      <c r="T196"/>
      <c r="U196"/>
      <c r="V196"/>
      <c r="W196"/>
      <c r="X196"/>
    </row>
    <row r="197" spans="2:24" s="22" customFormat="1">
      <c r="B197" s="37"/>
      <c r="C197" s="37"/>
      <c r="D197" s="37"/>
      <c r="E197" s="81"/>
      <c r="F197" s="41"/>
      <c r="G197" s="41"/>
      <c r="H197" s="40"/>
      <c r="I197" s="40"/>
      <c r="J197" s="128"/>
      <c r="K197" s="143"/>
      <c r="L197"/>
      <c r="M197" s="20"/>
      <c r="Q197"/>
      <c r="R197"/>
      <c r="S197"/>
      <c r="T197"/>
      <c r="U197"/>
      <c r="V197"/>
      <c r="W197"/>
      <c r="X197"/>
    </row>
    <row r="198" spans="2:24" s="22" customFormat="1">
      <c r="B198" s="37"/>
      <c r="C198" s="37"/>
      <c r="D198" s="37"/>
      <c r="E198" s="81"/>
      <c r="F198" s="41"/>
      <c r="G198" s="41"/>
      <c r="H198" s="40"/>
      <c r="I198" s="40"/>
      <c r="J198" s="128"/>
      <c r="K198" s="143"/>
      <c r="L198"/>
      <c r="M198" s="20"/>
      <c r="Q198"/>
      <c r="R198"/>
      <c r="S198"/>
      <c r="T198"/>
      <c r="U198"/>
      <c r="V198"/>
      <c r="W198"/>
      <c r="X198"/>
    </row>
    <row r="199" spans="2:24" s="22" customFormat="1">
      <c r="B199" s="37"/>
      <c r="C199" s="37"/>
      <c r="D199" s="40"/>
      <c r="E199" s="41"/>
      <c r="F199" s="177"/>
      <c r="G199" s="177"/>
      <c r="H199" s="177"/>
      <c r="I199" s="177"/>
      <c r="J199" s="177"/>
      <c r="K199" s="145"/>
      <c r="L199"/>
      <c r="M199" s="20"/>
      <c r="Q199"/>
      <c r="R199"/>
      <c r="S199"/>
      <c r="T199"/>
      <c r="U199"/>
      <c r="V199"/>
      <c r="W199"/>
      <c r="X199"/>
    </row>
    <row r="200" spans="2:24" s="22" customFormat="1">
      <c r="B200" s="37"/>
      <c r="C200" s="37"/>
      <c r="D200" s="99"/>
      <c r="E200" s="54"/>
      <c r="F200" s="44"/>
      <c r="G200" s="44"/>
      <c r="H200" s="99"/>
      <c r="I200" s="99"/>
      <c r="J200" s="131"/>
      <c r="K200" s="144"/>
      <c r="L200"/>
      <c r="Q200"/>
      <c r="R200"/>
      <c r="S200"/>
      <c r="T200"/>
      <c r="U200"/>
      <c r="V200"/>
      <c r="W200"/>
      <c r="X200"/>
    </row>
    <row r="201" spans="2:24" s="22" customFormat="1">
      <c r="B201" s="37"/>
      <c r="C201" s="37"/>
      <c r="D201" s="45"/>
      <c r="E201" s="54"/>
      <c r="F201" s="44"/>
      <c r="G201" s="44"/>
      <c r="H201" s="99"/>
      <c r="I201" s="99"/>
      <c r="J201" s="131"/>
      <c r="K201" s="144"/>
      <c r="L201"/>
      <c r="Q201"/>
      <c r="R201"/>
      <c r="S201"/>
      <c r="T201"/>
      <c r="U201"/>
      <c r="V201"/>
      <c r="W201"/>
      <c r="X201"/>
    </row>
    <row r="202" spans="2:24" s="22" customFormat="1">
      <c r="B202" s="37"/>
      <c r="C202" s="37"/>
      <c r="D202" s="38"/>
      <c r="E202" s="81"/>
      <c r="F202" s="54"/>
      <c r="G202" s="54"/>
      <c r="H202" s="99"/>
      <c r="I202" s="99"/>
      <c r="J202" s="130"/>
      <c r="K202" s="144"/>
      <c r="L202"/>
      <c r="Q202"/>
      <c r="R202"/>
      <c r="S202"/>
      <c r="T202"/>
      <c r="U202"/>
      <c r="V202"/>
      <c r="W202"/>
      <c r="X202"/>
    </row>
    <row r="203" spans="2:24" s="22" customFormat="1" ht="12.75" customHeight="1">
      <c r="B203" s="37"/>
      <c r="C203" s="37"/>
      <c r="D203" s="38"/>
      <c r="E203" s="54"/>
      <c r="F203" s="177"/>
      <c r="G203" s="177"/>
      <c r="H203" s="177"/>
      <c r="I203" s="177"/>
      <c r="J203" s="177"/>
      <c r="K203" s="145"/>
      <c r="L203"/>
      <c r="Q203"/>
      <c r="R203"/>
      <c r="S203"/>
      <c r="T203"/>
      <c r="U203"/>
      <c r="V203"/>
      <c r="W203"/>
      <c r="X203"/>
    </row>
    <row r="204" spans="2:24" s="22" customFormat="1">
      <c r="B204" s="37"/>
      <c r="C204" s="37"/>
      <c r="D204" s="99"/>
      <c r="E204" s="44"/>
      <c r="F204" s="44"/>
      <c r="G204" s="44"/>
      <c r="H204" s="99"/>
      <c r="I204" s="99"/>
      <c r="J204" s="131"/>
      <c r="K204" s="131"/>
      <c r="L204"/>
      <c r="Q204"/>
      <c r="R204"/>
      <c r="S204"/>
      <c r="T204"/>
      <c r="U204"/>
      <c r="V204"/>
      <c r="W204"/>
      <c r="X204"/>
    </row>
    <row r="205" spans="2:24" s="22" customFormat="1">
      <c r="B205" s="37"/>
      <c r="C205" s="37"/>
      <c r="D205" s="99"/>
      <c r="E205" s="178"/>
      <c r="F205" s="179"/>
      <c r="G205" s="179"/>
      <c r="H205" s="179"/>
      <c r="I205" s="179"/>
      <c r="J205" s="179"/>
      <c r="K205" s="145"/>
      <c r="L205"/>
      <c r="Q205"/>
      <c r="R205"/>
      <c r="S205"/>
      <c r="T205"/>
      <c r="U205"/>
      <c r="V205"/>
      <c r="W205"/>
      <c r="X205"/>
    </row>
    <row r="206" spans="2:24" s="22" customFormat="1">
      <c r="B206" s="37"/>
      <c r="C206" s="37"/>
      <c r="D206" s="99"/>
      <c r="E206" s="178"/>
      <c r="F206" s="179"/>
      <c r="G206" s="179"/>
      <c r="H206" s="179"/>
      <c r="I206" s="179"/>
      <c r="J206" s="179"/>
      <c r="K206" s="145"/>
      <c r="L206"/>
      <c r="N206"/>
      <c r="Q206"/>
      <c r="R206"/>
      <c r="S206"/>
      <c r="T206"/>
      <c r="U206"/>
      <c r="V206"/>
      <c r="W206"/>
      <c r="X206"/>
    </row>
    <row r="207" spans="2:24" s="22" customFormat="1">
      <c r="B207" s="37"/>
      <c r="C207" s="37"/>
      <c r="D207" s="99"/>
      <c r="E207" s="178"/>
      <c r="F207" s="179"/>
      <c r="G207" s="179"/>
      <c r="H207" s="179"/>
      <c r="I207" s="179"/>
      <c r="J207" s="179"/>
      <c r="K207" s="145"/>
      <c r="L207"/>
      <c r="Q207"/>
      <c r="R207"/>
      <c r="S207"/>
      <c r="T207"/>
      <c r="U207"/>
      <c r="V207"/>
      <c r="W207"/>
      <c r="X207"/>
    </row>
    <row r="208" spans="2:24" s="22" customFormat="1">
      <c r="B208" s="37"/>
      <c r="C208" s="37"/>
      <c r="D208" s="47"/>
      <c r="E208" s="83"/>
      <c r="F208" s="44"/>
      <c r="G208" s="44"/>
      <c r="H208" s="99"/>
      <c r="I208" s="99"/>
      <c r="J208" s="131"/>
      <c r="K208" s="145"/>
      <c r="L208"/>
      <c r="Q208"/>
      <c r="R208"/>
      <c r="S208"/>
      <c r="T208"/>
      <c r="U208"/>
      <c r="V208"/>
      <c r="W208"/>
      <c r="X208"/>
    </row>
    <row r="209" spans="2:24" s="22" customFormat="1">
      <c r="B209" s="37"/>
      <c r="C209" s="37"/>
      <c r="D209" s="49"/>
      <c r="E209" s="83"/>
      <c r="F209" s="44"/>
      <c r="G209" s="44"/>
      <c r="H209" s="99"/>
      <c r="I209" s="99"/>
      <c r="J209" s="131"/>
      <c r="K209" s="145"/>
      <c r="L209"/>
      <c r="Q209"/>
      <c r="R209"/>
      <c r="S209"/>
      <c r="T209"/>
      <c r="U209"/>
      <c r="V209"/>
      <c r="W209"/>
      <c r="X209"/>
    </row>
    <row r="210" spans="2:24" s="22" customFormat="1">
      <c r="B210" s="37"/>
      <c r="C210" s="37"/>
      <c r="D210" s="51"/>
      <c r="E210" s="83"/>
      <c r="F210" s="44"/>
      <c r="G210" s="44"/>
      <c r="H210" s="99"/>
      <c r="I210" s="99"/>
      <c r="J210" s="131"/>
      <c r="K210" s="145"/>
      <c r="L210"/>
      <c r="Q210"/>
      <c r="R210"/>
      <c r="S210"/>
      <c r="T210"/>
      <c r="U210"/>
      <c r="V210"/>
      <c r="W210"/>
      <c r="X210"/>
    </row>
    <row r="211" spans="2:24" s="22" customFormat="1">
      <c r="B211" s="37"/>
      <c r="C211" s="37"/>
      <c r="D211" s="49"/>
      <c r="E211" s="178"/>
      <c r="F211" s="179"/>
      <c r="G211" s="179"/>
      <c r="H211" s="179"/>
      <c r="I211" s="179"/>
      <c r="J211" s="179"/>
      <c r="K211" s="145"/>
      <c r="L211"/>
      <c r="Q211"/>
      <c r="R211"/>
      <c r="S211"/>
      <c r="T211"/>
      <c r="U211"/>
      <c r="V211"/>
      <c r="W211"/>
      <c r="X211"/>
    </row>
    <row r="212" spans="2:24" s="22" customFormat="1" ht="15.75">
      <c r="B212" s="37"/>
      <c r="C212" s="37"/>
      <c r="D212" s="51"/>
      <c r="E212" s="84"/>
      <c r="F212" s="84"/>
      <c r="G212" s="84"/>
      <c r="H212" s="39"/>
      <c r="I212" s="39"/>
      <c r="J212" s="138"/>
      <c r="K212" s="147"/>
      <c r="L212"/>
      <c r="Q212"/>
      <c r="R212"/>
      <c r="S212"/>
      <c r="T212"/>
      <c r="U212"/>
      <c r="V212"/>
      <c r="W212"/>
      <c r="X212"/>
    </row>
    <row r="213" spans="2:24" s="22" customFormat="1">
      <c r="B213" s="37"/>
      <c r="C213" s="37"/>
      <c r="D213" s="49"/>
      <c r="E213" s="82"/>
      <c r="F213" s="82"/>
      <c r="G213" s="82"/>
      <c r="H213" s="17"/>
      <c r="I213" s="17"/>
      <c r="J213" s="130"/>
      <c r="K213" s="145"/>
      <c r="L213"/>
      <c r="Q213"/>
      <c r="R213"/>
      <c r="S213"/>
      <c r="T213"/>
      <c r="U213"/>
      <c r="V213"/>
      <c r="W213"/>
      <c r="X213"/>
    </row>
    <row r="214" spans="2:24" s="22" customFormat="1">
      <c r="B214" s="40"/>
      <c r="C214" s="40"/>
      <c r="D214" s="51"/>
      <c r="E214" s="178"/>
      <c r="F214" s="179"/>
      <c r="G214" s="179"/>
      <c r="H214" s="179"/>
      <c r="I214" s="179"/>
      <c r="J214" s="179"/>
      <c r="K214" s="145"/>
      <c r="L214"/>
      <c r="N214"/>
      <c r="Q214"/>
      <c r="R214"/>
      <c r="S214"/>
      <c r="T214"/>
      <c r="U214"/>
      <c r="V214"/>
      <c r="W214"/>
      <c r="X214"/>
    </row>
    <row r="215" spans="2:24" s="22" customFormat="1">
      <c r="B215" s="99"/>
      <c r="C215" s="99"/>
      <c r="D215" s="49"/>
      <c r="E215" s="178"/>
      <c r="F215" s="179"/>
      <c r="G215" s="179"/>
      <c r="H215" s="179"/>
      <c r="I215" s="179"/>
      <c r="J215" s="179"/>
      <c r="K215" s="145"/>
      <c r="L215"/>
      <c r="Q215"/>
      <c r="R215"/>
      <c r="S215"/>
      <c r="T215"/>
      <c r="U215"/>
      <c r="V215"/>
      <c r="W215"/>
      <c r="X215"/>
    </row>
    <row r="216" spans="2:24" s="22" customFormat="1">
      <c r="B216" s="100"/>
      <c r="C216" s="99"/>
      <c r="D216" s="99"/>
      <c r="E216" s="178"/>
      <c r="F216" s="179"/>
      <c r="G216" s="179"/>
      <c r="H216" s="179"/>
      <c r="I216" s="179"/>
      <c r="J216" s="179"/>
      <c r="K216" s="145"/>
      <c r="L216"/>
      <c r="Q216"/>
      <c r="R216"/>
      <c r="S216"/>
      <c r="T216"/>
      <c r="U216"/>
      <c r="V216"/>
      <c r="W216"/>
      <c r="X216"/>
    </row>
    <row r="217" spans="2:24" s="22" customFormat="1">
      <c r="B217" s="38"/>
      <c r="C217" s="42"/>
      <c r="D217" s="99"/>
      <c r="E217" s="178"/>
      <c r="F217" s="179"/>
      <c r="G217" s="179"/>
      <c r="H217" s="179"/>
      <c r="I217" s="179"/>
      <c r="J217" s="179"/>
      <c r="K217" s="145"/>
      <c r="L217"/>
      <c r="Q217"/>
      <c r="R217"/>
      <c r="S217"/>
      <c r="T217"/>
      <c r="U217"/>
      <c r="V217"/>
      <c r="W217"/>
      <c r="X217"/>
    </row>
    <row r="218" spans="2:24" s="22" customFormat="1">
      <c r="B218" s="38"/>
      <c r="C218" s="38"/>
      <c r="D218" s="38"/>
      <c r="E218" s="83"/>
      <c r="F218" s="44"/>
      <c r="G218" s="44"/>
      <c r="H218" s="99"/>
      <c r="I218" s="99"/>
      <c r="J218" s="131"/>
      <c r="K218" s="145"/>
      <c r="L218"/>
      <c r="Q218"/>
      <c r="R218"/>
      <c r="S218"/>
      <c r="T218"/>
      <c r="U218"/>
      <c r="V218"/>
      <c r="W218"/>
      <c r="X218"/>
    </row>
    <row r="219" spans="2:24" s="22" customFormat="1">
      <c r="B219" s="99"/>
      <c r="C219" s="99"/>
      <c r="D219" s="99"/>
      <c r="E219" s="83"/>
      <c r="F219" s="44"/>
      <c r="G219" s="44"/>
      <c r="H219" s="99"/>
      <c r="I219" s="99"/>
      <c r="J219" s="131"/>
      <c r="K219" s="145"/>
      <c r="L219"/>
      <c r="Q219"/>
      <c r="R219"/>
      <c r="S219"/>
      <c r="T219"/>
      <c r="U219"/>
      <c r="V219"/>
      <c r="W219"/>
      <c r="X219"/>
    </row>
    <row r="220" spans="2:24" s="22" customFormat="1">
      <c r="B220" s="99"/>
      <c r="C220" s="99"/>
      <c r="D220" s="99"/>
      <c r="E220" s="83"/>
      <c r="F220" s="44"/>
      <c r="G220" s="44"/>
      <c r="H220" s="99"/>
      <c r="I220" s="99"/>
      <c r="J220" s="131"/>
      <c r="K220" s="145"/>
      <c r="L220"/>
      <c r="Q220"/>
      <c r="R220"/>
      <c r="S220"/>
      <c r="T220"/>
      <c r="U220"/>
      <c r="V220"/>
      <c r="W220"/>
      <c r="X220"/>
    </row>
    <row r="221" spans="2:24" s="22" customFormat="1">
      <c r="B221" s="99"/>
      <c r="C221" s="99"/>
      <c r="D221" s="99"/>
      <c r="E221" s="178"/>
      <c r="F221" s="179"/>
      <c r="G221" s="179"/>
      <c r="H221" s="179"/>
      <c r="I221" s="179"/>
      <c r="J221" s="179"/>
      <c r="K221" s="145"/>
      <c r="L221"/>
      <c r="Q221"/>
      <c r="R221"/>
      <c r="S221"/>
      <c r="T221"/>
      <c r="U221"/>
      <c r="V221"/>
      <c r="W221"/>
      <c r="X221"/>
    </row>
    <row r="222" spans="2:24" s="22" customFormat="1" ht="15.75">
      <c r="B222" s="99"/>
      <c r="C222" s="99"/>
      <c r="D222" s="99"/>
      <c r="E222" s="84"/>
      <c r="F222" s="84"/>
      <c r="G222" s="84"/>
      <c r="H222" s="39"/>
      <c r="I222" s="39"/>
      <c r="J222" s="138"/>
      <c r="K222" s="147"/>
      <c r="L222"/>
      <c r="Q222"/>
      <c r="R222"/>
      <c r="S222"/>
      <c r="T222"/>
      <c r="U222"/>
      <c r="V222"/>
      <c r="W222"/>
      <c r="X222"/>
    </row>
    <row r="223" spans="2:24" s="22" customFormat="1">
      <c r="B223" s="46"/>
      <c r="C223" s="46"/>
      <c r="D223" s="9"/>
      <c r="E223" s="78"/>
      <c r="F223" s="78"/>
      <c r="G223" s="78"/>
      <c r="H223" s="9"/>
      <c r="I223" s="9"/>
      <c r="J223" s="139"/>
      <c r="K223" s="139"/>
      <c r="L223"/>
      <c r="Q223"/>
      <c r="R223"/>
      <c r="S223"/>
      <c r="T223"/>
      <c r="U223"/>
      <c r="V223"/>
      <c r="W223"/>
      <c r="X223"/>
    </row>
    <row r="224" spans="2:24" s="22" customFormat="1">
      <c r="B224" s="48"/>
      <c r="C224" s="46"/>
      <c r="D224" s="9"/>
      <c r="E224" s="54"/>
      <c r="F224" s="54"/>
      <c r="G224" s="54"/>
      <c r="H224" s="9"/>
      <c r="I224" s="9"/>
      <c r="J224" s="139"/>
      <c r="K224" s="139"/>
      <c r="L224"/>
      <c r="Q224"/>
      <c r="R224"/>
      <c r="S224"/>
      <c r="T224"/>
      <c r="U224"/>
      <c r="V224"/>
      <c r="W224"/>
      <c r="X224"/>
    </row>
    <row r="225" spans="2:24" s="22" customFormat="1">
      <c r="B225" s="50"/>
      <c r="C225" s="50"/>
      <c r="D225" s="9"/>
      <c r="E225" s="85"/>
      <c r="F225" s="85"/>
      <c r="G225" s="85"/>
      <c r="H225" s="9"/>
      <c r="I225" s="9"/>
      <c r="J225" s="139"/>
      <c r="K225" s="139"/>
      <c r="L225"/>
      <c r="Q225"/>
      <c r="R225"/>
      <c r="S225"/>
      <c r="T225"/>
      <c r="U225"/>
      <c r="V225"/>
      <c r="W225"/>
      <c r="X225"/>
    </row>
    <row r="226" spans="2:24" s="22" customFormat="1">
      <c r="B226" s="48"/>
      <c r="C226" s="46"/>
      <c r="D226" s="95"/>
      <c r="E226" s="86"/>
      <c r="F226" s="86"/>
      <c r="G226" s="86"/>
      <c r="H226" s="95"/>
      <c r="I226" s="95"/>
      <c r="J226" s="129"/>
      <c r="K226" s="129"/>
      <c r="L226"/>
      <c r="Q226"/>
      <c r="R226"/>
      <c r="S226"/>
      <c r="T226"/>
      <c r="U226"/>
      <c r="V226"/>
      <c r="W226"/>
      <c r="X226"/>
    </row>
    <row r="227" spans="2:24">
      <c r="B227" s="50"/>
      <c r="C227" s="50"/>
    </row>
    <row r="228" spans="2:24">
      <c r="B228" s="48"/>
      <c r="C228" s="46"/>
    </row>
    <row r="229" spans="2:24">
      <c r="B229" s="50"/>
      <c r="C229" s="50"/>
    </row>
    <row r="230" spans="2:24">
      <c r="B230" s="48"/>
      <c r="C230" s="46"/>
    </row>
    <row r="231" spans="2:24">
      <c r="B231" s="99"/>
      <c r="C231" s="99"/>
    </row>
    <row r="232" spans="2:24">
      <c r="B232" s="99"/>
      <c r="C232" s="99"/>
    </row>
    <row r="233" spans="2:24">
      <c r="B233" s="38"/>
      <c r="C233" s="38"/>
    </row>
    <row r="234" spans="2:24">
      <c r="B234" s="99"/>
      <c r="C234" s="99"/>
    </row>
    <row r="235" spans="2:24">
      <c r="B235" s="99"/>
      <c r="C235" s="99"/>
    </row>
    <row r="236" spans="2:24">
      <c r="B236" s="99"/>
      <c r="C236" s="99"/>
    </row>
    <row r="237" spans="2:24">
      <c r="B237" s="99"/>
      <c r="C237" s="99"/>
    </row>
    <row r="238" spans="2:24">
      <c r="B238" s="9"/>
      <c r="C238" s="9"/>
      <c r="D238" s="12"/>
      <c r="E238" s="87"/>
      <c r="F238" s="78"/>
      <c r="G238" s="78"/>
      <c r="H238" s="10"/>
      <c r="I238" s="10"/>
      <c r="J238" s="140"/>
    </row>
    <row r="239" spans="2:24">
      <c r="B239" s="9"/>
      <c r="C239" s="9"/>
      <c r="D239" s="12"/>
      <c r="E239" s="87"/>
      <c r="F239" s="78"/>
      <c r="G239" s="78"/>
    </row>
    <row r="240" spans="2:24">
      <c r="B240" s="9"/>
      <c r="C240" s="9"/>
      <c r="E240" s="87"/>
      <c r="F240" s="78"/>
      <c r="G240" s="78"/>
    </row>
    <row r="241" spans="4:11">
      <c r="D241" s="35"/>
      <c r="E241" s="87"/>
      <c r="F241" s="78"/>
      <c r="G241" s="78"/>
    </row>
    <row r="242" spans="4:11">
      <c r="D242" s="35"/>
      <c r="E242" s="87"/>
      <c r="F242" s="78"/>
      <c r="G242" s="78"/>
      <c r="K242" s="151"/>
    </row>
    <row r="246" spans="4:11">
      <c r="D246" s="9"/>
      <c r="E246" s="78"/>
      <c r="F246" s="87"/>
      <c r="G246" s="87"/>
      <c r="H246" s="14"/>
      <c r="I246" s="14"/>
      <c r="J246" s="136"/>
      <c r="K246" s="140"/>
    </row>
    <row r="268" spans="12:12">
      <c r="L268" s="21"/>
    </row>
    <row r="269" spans="12:12">
      <c r="L269" s="21"/>
    </row>
    <row r="283" spans="2:24" s="22" customFormat="1">
      <c r="B283" s="95"/>
      <c r="C283" s="95"/>
      <c r="D283" s="95"/>
      <c r="H283" s="95"/>
      <c r="I283" s="95"/>
      <c r="J283" s="129"/>
      <c r="K283" s="129"/>
      <c r="L283"/>
      <c r="M283" s="29"/>
      <c r="Q283"/>
      <c r="R283"/>
      <c r="S283"/>
      <c r="T283"/>
      <c r="U283"/>
      <c r="V283"/>
      <c r="W283"/>
      <c r="X283"/>
    </row>
    <row r="284" spans="2:24" s="22" customFormat="1">
      <c r="B284" s="95"/>
      <c r="C284" s="95"/>
      <c r="D284" s="95"/>
      <c r="H284" s="95"/>
      <c r="I284" s="95"/>
      <c r="J284" s="129"/>
      <c r="K284" s="129"/>
      <c r="L284"/>
      <c r="M284" s="29"/>
      <c r="Q284"/>
      <c r="R284"/>
      <c r="S284"/>
      <c r="T284"/>
      <c r="U284"/>
      <c r="V284"/>
      <c r="W284"/>
      <c r="X284"/>
    </row>
  </sheetData>
  <mergeCells count="31">
    <mergeCell ref="E221:J221"/>
    <mergeCell ref="E207:J207"/>
    <mergeCell ref="E211:J211"/>
    <mergeCell ref="E214:J214"/>
    <mergeCell ref="E215:J215"/>
    <mergeCell ref="E216:J216"/>
    <mergeCell ref="E217:J217"/>
    <mergeCell ref="E206:J206"/>
    <mergeCell ref="F174:J174"/>
    <mergeCell ref="F175:J175"/>
    <mergeCell ref="D176:J176"/>
    <mergeCell ref="F177:J177"/>
    <mergeCell ref="F178:J178"/>
    <mergeCell ref="F179:J179"/>
    <mergeCell ref="F180:J180"/>
    <mergeCell ref="E182:J182"/>
    <mergeCell ref="F199:J199"/>
    <mergeCell ref="F203:J203"/>
    <mergeCell ref="E205:J205"/>
    <mergeCell ref="B2:D2"/>
    <mergeCell ref="B30:D30"/>
    <mergeCell ref="D172:J172"/>
    <mergeCell ref="F141:J141"/>
    <mergeCell ref="F147:J147"/>
    <mergeCell ref="F155:J155"/>
    <mergeCell ref="F165:J165"/>
    <mergeCell ref="E167:J167"/>
    <mergeCell ref="E168:J168"/>
    <mergeCell ref="E169:J169"/>
    <mergeCell ref="E170:J170"/>
    <mergeCell ref="D130:F130"/>
  </mergeCells>
  <printOptions horizontalCentered="1"/>
  <pageMargins left="0.25" right="0.51" top="0.8" bottom="0" header="0.5" footer="0.5"/>
  <pageSetup pageOrder="overThenDown" orientation="portrait" r:id="rId1"/>
  <headerFooter alignWithMargins="0">
    <oddHeader>&amp;C&amp;"Times New Roman,Bold"PLAT V8P2 BID SCHEDULE</oddHeader>
  </headerFooter>
  <rowBreaks count="2" manualBreakCount="2">
    <brk id="59" min="1" max="9" man="1"/>
    <brk id="115" min="1"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5"/>
  <sheetViews>
    <sheetView workbookViewId="0">
      <selection activeCell="H22" sqref="H22"/>
    </sheetView>
  </sheetViews>
  <sheetFormatPr defaultRowHeight="12.75"/>
  <cols>
    <col min="1" max="1" width="12.85546875" bestFit="1" customWidth="1"/>
    <col min="2" max="2" width="58.85546875" bestFit="1" customWidth="1"/>
    <col min="3" max="3" width="10" bestFit="1" customWidth="1"/>
    <col min="9" max="9" width="11" customWidth="1"/>
  </cols>
  <sheetData>
    <row r="1" spans="1:9">
      <c r="A1" s="153" t="s">
        <v>125</v>
      </c>
      <c r="B1" t="s">
        <v>126</v>
      </c>
      <c r="C1" t="s">
        <v>1</v>
      </c>
      <c r="D1" t="s">
        <v>13</v>
      </c>
    </row>
    <row r="2" spans="1:9">
      <c r="A2" s="153" t="s">
        <v>49</v>
      </c>
      <c r="B2" t="s">
        <v>127</v>
      </c>
      <c r="C2">
        <v>300317.96000000002</v>
      </c>
      <c r="D2" t="s">
        <v>128</v>
      </c>
    </row>
    <row r="3" spans="1:9">
      <c r="A3" s="153" t="s">
        <v>17</v>
      </c>
      <c r="B3" t="s">
        <v>129</v>
      </c>
      <c r="C3">
        <v>70746.36</v>
      </c>
      <c r="D3" t="s">
        <v>128</v>
      </c>
    </row>
    <row r="4" spans="1:9">
      <c r="A4" s="153" t="s">
        <v>18</v>
      </c>
      <c r="B4" t="s">
        <v>199</v>
      </c>
      <c r="C4">
        <v>48529.98</v>
      </c>
      <c r="D4" t="s">
        <v>128</v>
      </c>
    </row>
    <row r="5" spans="1:9">
      <c r="A5" s="153" t="s">
        <v>19</v>
      </c>
      <c r="B5" t="s">
        <v>201</v>
      </c>
      <c r="C5">
        <v>4380.1099999999997</v>
      </c>
      <c r="D5" t="s">
        <v>128</v>
      </c>
    </row>
    <row r="6" spans="1:9">
      <c r="A6" s="153" t="s">
        <v>20</v>
      </c>
      <c r="B6" t="s">
        <v>200</v>
      </c>
      <c r="C6">
        <v>48529.98</v>
      </c>
      <c r="D6" t="s">
        <v>128</v>
      </c>
    </row>
    <row r="7" spans="1:9">
      <c r="A7" s="153" t="s">
        <v>50</v>
      </c>
      <c r="B7" t="s">
        <v>202</v>
      </c>
      <c r="C7">
        <v>66366.240000000005</v>
      </c>
      <c r="D7" t="s">
        <v>128</v>
      </c>
    </row>
    <row r="8" spans="1:9">
      <c r="A8" s="153" t="s">
        <v>21</v>
      </c>
      <c r="B8" t="s">
        <v>203</v>
      </c>
      <c r="C8">
        <v>2047.35</v>
      </c>
      <c r="D8" t="s">
        <v>82</v>
      </c>
    </row>
    <row r="9" spans="1:9">
      <c r="A9" s="153" t="s">
        <v>22</v>
      </c>
      <c r="B9" t="s">
        <v>130</v>
      </c>
      <c r="C9">
        <v>8220.4390000000003</v>
      </c>
      <c r="D9" t="s">
        <v>131</v>
      </c>
    </row>
    <row r="10" spans="1:9">
      <c r="A10" s="153" t="s">
        <v>23</v>
      </c>
      <c r="B10" t="s">
        <v>132</v>
      </c>
      <c r="C10">
        <v>7691.2510000000002</v>
      </c>
      <c r="D10" t="s">
        <v>131</v>
      </c>
    </row>
    <row r="11" spans="1:9">
      <c r="A11" s="153" t="s">
        <v>52</v>
      </c>
      <c r="B11" t="s">
        <v>133</v>
      </c>
      <c r="C11">
        <v>8</v>
      </c>
      <c r="D11" t="s">
        <v>134</v>
      </c>
      <c r="I11" s="105"/>
    </row>
    <row r="12" spans="1:9">
      <c r="A12" s="153" t="s">
        <v>24</v>
      </c>
      <c r="B12" t="s">
        <v>135</v>
      </c>
      <c r="C12">
        <v>10</v>
      </c>
      <c r="D12" t="s">
        <v>134</v>
      </c>
    </row>
    <row r="13" spans="1:9">
      <c r="A13" s="153" t="s">
        <v>25</v>
      </c>
      <c r="B13" t="s">
        <v>136</v>
      </c>
      <c r="C13">
        <v>62973.11</v>
      </c>
      <c r="D13" t="s">
        <v>128</v>
      </c>
    </row>
    <row r="14" spans="1:9">
      <c r="A14" s="153" t="s">
        <v>89</v>
      </c>
      <c r="B14" t="s">
        <v>137</v>
      </c>
      <c r="C14">
        <v>62973.11</v>
      </c>
      <c r="D14" t="s">
        <v>128</v>
      </c>
    </row>
    <row r="15" spans="1:9">
      <c r="A15" s="153" t="s">
        <v>90</v>
      </c>
      <c r="B15" t="s">
        <v>138</v>
      </c>
      <c r="C15">
        <v>50216.55</v>
      </c>
      <c r="D15" t="s">
        <v>128</v>
      </c>
    </row>
    <row r="16" spans="1:9">
      <c r="A16" s="153" t="s">
        <v>91</v>
      </c>
      <c r="B16" t="s">
        <v>139</v>
      </c>
      <c r="C16">
        <v>12</v>
      </c>
      <c r="D16" t="s">
        <v>134</v>
      </c>
    </row>
    <row r="17" spans="1:4">
      <c r="A17" s="153" t="s">
        <v>108</v>
      </c>
      <c r="B17" t="s">
        <v>140</v>
      </c>
      <c r="C17">
        <v>9</v>
      </c>
      <c r="D17" t="s">
        <v>134</v>
      </c>
    </row>
    <row r="18" spans="1:4">
      <c r="A18" s="153" t="s">
        <v>109</v>
      </c>
      <c r="B18" t="s">
        <v>141</v>
      </c>
      <c r="C18">
        <v>1</v>
      </c>
      <c r="D18" t="s">
        <v>134</v>
      </c>
    </row>
    <row r="19" spans="1:4">
      <c r="A19" s="153" t="s">
        <v>53</v>
      </c>
      <c r="B19" t="s">
        <v>142</v>
      </c>
      <c r="C19">
        <v>4121.2759999999998</v>
      </c>
      <c r="D19" t="s">
        <v>131</v>
      </c>
    </row>
    <row r="20" spans="1:4">
      <c r="A20" s="153" t="s">
        <v>26</v>
      </c>
      <c r="B20" t="s">
        <v>143</v>
      </c>
      <c r="C20">
        <v>628.16800000000001</v>
      </c>
      <c r="D20" t="s">
        <v>131</v>
      </c>
    </row>
    <row r="21" spans="1:4">
      <c r="A21" s="153" t="s">
        <v>27</v>
      </c>
      <c r="B21" t="s">
        <v>144</v>
      </c>
      <c r="C21">
        <v>19</v>
      </c>
      <c r="D21" t="s">
        <v>134</v>
      </c>
    </row>
    <row r="22" spans="1:4">
      <c r="A22" s="153" t="s">
        <v>28</v>
      </c>
      <c r="B22" t="s">
        <v>145</v>
      </c>
      <c r="C22">
        <v>2</v>
      </c>
      <c r="D22" t="s">
        <v>134</v>
      </c>
    </row>
    <row r="23" spans="1:4">
      <c r="A23" s="153" t="s">
        <v>54</v>
      </c>
      <c r="B23" t="s">
        <v>146</v>
      </c>
      <c r="C23">
        <v>9</v>
      </c>
      <c r="D23" t="s">
        <v>134</v>
      </c>
    </row>
    <row r="24" spans="1:4">
      <c r="A24" s="153" t="s">
        <v>55</v>
      </c>
      <c r="B24" t="s">
        <v>147</v>
      </c>
      <c r="C24">
        <v>9</v>
      </c>
      <c r="D24" t="s">
        <v>134</v>
      </c>
    </row>
    <row r="25" spans="1:4">
      <c r="A25" s="153" t="s">
        <v>29</v>
      </c>
      <c r="B25" t="s">
        <v>148</v>
      </c>
      <c r="C25">
        <v>8</v>
      </c>
      <c r="D25" t="s">
        <v>134</v>
      </c>
    </row>
    <row r="26" spans="1:4">
      <c r="A26" s="153" t="s">
        <v>56</v>
      </c>
      <c r="B26" t="s">
        <v>149</v>
      </c>
      <c r="C26">
        <v>1</v>
      </c>
      <c r="D26" t="s">
        <v>134</v>
      </c>
    </row>
    <row r="27" spans="1:4">
      <c r="A27" s="153" t="s">
        <v>30</v>
      </c>
      <c r="B27" t="s">
        <v>150</v>
      </c>
      <c r="C27">
        <v>3</v>
      </c>
      <c r="D27" t="s">
        <v>134</v>
      </c>
    </row>
    <row r="28" spans="1:4">
      <c r="A28" s="153" t="s">
        <v>31</v>
      </c>
      <c r="B28" t="s">
        <v>151</v>
      </c>
      <c r="C28">
        <v>4</v>
      </c>
      <c r="D28" t="s">
        <v>134</v>
      </c>
    </row>
    <row r="29" spans="1:4">
      <c r="A29" s="153" t="s">
        <v>32</v>
      </c>
      <c r="B29" t="s">
        <v>152</v>
      </c>
      <c r="C29">
        <v>1</v>
      </c>
      <c r="D29" t="s">
        <v>134</v>
      </c>
    </row>
    <row r="30" spans="1:4">
      <c r="A30" s="153" t="s">
        <v>57</v>
      </c>
      <c r="B30" t="s">
        <v>153</v>
      </c>
      <c r="C30">
        <v>83</v>
      </c>
      <c r="D30" t="s">
        <v>134</v>
      </c>
    </row>
    <row r="31" spans="1:4">
      <c r="A31" s="153" t="s">
        <v>58</v>
      </c>
      <c r="B31" t="s">
        <v>154</v>
      </c>
      <c r="C31">
        <v>6</v>
      </c>
      <c r="D31" t="s">
        <v>134</v>
      </c>
    </row>
    <row r="32" spans="1:4">
      <c r="A32" s="153" t="s">
        <v>33</v>
      </c>
      <c r="B32" t="s">
        <v>155</v>
      </c>
      <c r="C32">
        <v>7</v>
      </c>
      <c r="D32" t="s">
        <v>134</v>
      </c>
    </row>
    <row r="33" spans="1:4">
      <c r="A33" s="153" t="s">
        <v>34</v>
      </c>
      <c r="B33" t="s">
        <v>156</v>
      </c>
      <c r="C33">
        <v>3</v>
      </c>
      <c r="D33" t="s">
        <v>134</v>
      </c>
    </row>
    <row r="34" spans="1:4">
      <c r="A34" s="153" t="s">
        <v>59</v>
      </c>
      <c r="B34" t="s">
        <v>157</v>
      </c>
      <c r="C34">
        <v>1</v>
      </c>
      <c r="D34" t="s">
        <v>134</v>
      </c>
    </row>
    <row r="35" spans="1:4">
      <c r="A35" s="153" t="s">
        <v>97</v>
      </c>
      <c r="B35" t="s">
        <v>158</v>
      </c>
      <c r="C35">
        <v>3</v>
      </c>
      <c r="D35" t="s">
        <v>134</v>
      </c>
    </row>
    <row r="36" spans="1:4">
      <c r="A36" s="153" t="s">
        <v>119</v>
      </c>
      <c r="B36" t="s">
        <v>159</v>
      </c>
      <c r="C36">
        <v>2</v>
      </c>
      <c r="D36" t="s">
        <v>134</v>
      </c>
    </row>
    <row r="37" spans="1:4">
      <c r="A37" s="153" t="s">
        <v>120</v>
      </c>
      <c r="B37" t="s">
        <v>160</v>
      </c>
      <c r="C37">
        <v>2</v>
      </c>
      <c r="D37" t="s">
        <v>134</v>
      </c>
    </row>
    <row r="38" spans="1:4">
      <c r="A38" s="153" t="s">
        <v>121</v>
      </c>
      <c r="B38" t="s">
        <v>161</v>
      </c>
      <c r="C38">
        <v>2</v>
      </c>
      <c r="D38" t="s">
        <v>134</v>
      </c>
    </row>
    <row r="39" spans="1:4">
      <c r="A39" s="153" t="s">
        <v>60</v>
      </c>
      <c r="B39" t="s">
        <v>162</v>
      </c>
      <c r="C39">
        <v>542.09199999999998</v>
      </c>
      <c r="D39" t="s">
        <v>131</v>
      </c>
    </row>
    <row r="40" spans="1:4">
      <c r="A40" s="153" t="s">
        <v>61</v>
      </c>
      <c r="B40" t="s">
        <v>163</v>
      </c>
      <c r="C40">
        <v>1</v>
      </c>
      <c r="D40" t="s">
        <v>134</v>
      </c>
    </row>
    <row r="41" spans="1:4">
      <c r="A41" s="153" t="s">
        <v>62</v>
      </c>
      <c r="B41" t="s">
        <v>164</v>
      </c>
      <c r="C41">
        <v>1</v>
      </c>
      <c r="D41" t="s">
        <v>134</v>
      </c>
    </row>
    <row r="42" spans="1:4">
      <c r="A42" s="153" t="s">
        <v>122</v>
      </c>
      <c r="B42" t="s">
        <v>165</v>
      </c>
      <c r="C42">
        <v>1</v>
      </c>
      <c r="D42" t="s">
        <v>134</v>
      </c>
    </row>
    <row r="43" spans="1:4">
      <c r="A43" s="153" t="s">
        <v>35</v>
      </c>
      <c r="B43" t="s">
        <v>166</v>
      </c>
      <c r="C43">
        <v>1732.37</v>
      </c>
      <c r="D43" t="s">
        <v>131</v>
      </c>
    </row>
    <row r="44" spans="1:4">
      <c r="A44" s="153" t="s">
        <v>64</v>
      </c>
      <c r="B44" t="s">
        <v>167</v>
      </c>
      <c r="C44">
        <v>1118.451</v>
      </c>
      <c r="D44" t="s">
        <v>131</v>
      </c>
    </row>
    <row r="45" spans="1:4">
      <c r="A45" s="153" t="s">
        <v>65</v>
      </c>
      <c r="B45" t="s">
        <v>168</v>
      </c>
      <c r="C45">
        <v>599.00199999999995</v>
      </c>
      <c r="D45" t="s">
        <v>131</v>
      </c>
    </row>
    <row r="46" spans="1:4">
      <c r="A46" s="153" t="s">
        <v>36</v>
      </c>
      <c r="B46" t="s">
        <v>169</v>
      </c>
      <c r="C46">
        <v>10</v>
      </c>
      <c r="D46" t="s">
        <v>134</v>
      </c>
    </row>
    <row r="47" spans="1:4">
      <c r="A47" s="153" t="s">
        <v>66</v>
      </c>
      <c r="B47" t="s">
        <v>170</v>
      </c>
      <c r="C47">
        <v>6</v>
      </c>
      <c r="D47" t="s">
        <v>134</v>
      </c>
    </row>
    <row r="48" spans="1:4">
      <c r="A48" s="153" t="s">
        <v>67</v>
      </c>
      <c r="B48" t="s">
        <v>171</v>
      </c>
      <c r="C48">
        <v>97</v>
      </c>
      <c r="D48" t="s">
        <v>134</v>
      </c>
    </row>
    <row r="49" spans="1:4">
      <c r="A49" s="153" t="s">
        <v>68</v>
      </c>
      <c r="B49" t="s">
        <v>172</v>
      </c>
      <c r="C49">
        <v>1351.27</v>
      </c>
      <c r="D49" t="s">
        <v>82</v>
      </c>
    </row>
    <row r="50" spans="1:4">
      <c r="A50" s="153" t="s">
        <v>86</v>
      </c>
      <c r="B50" t="s">
        <v>173</v>
      </c>
      <c r="C50">
        <v>3</v>
      </c>
      <c r="D50" t="s">
        <v>134</v>
      </c>
    </row>
    <row r="51" spans="1:4">
      <c r="A51" s="153" t="s">
        <v>87</v>
      </c>
      <c r="B51" t="s">
        <v>174</v>
      </c>
      <c r="C51">
        <v>4</v>
      </c>
      <c r="D51" t="s">
        <v>134</v>
      </c>
    </row>
    <row r="52" spans="1:4">
      <c r="A52" s="153" t="s">
        <v>99</v>
      </c>
      <c r="B52" t="s">
        <v>175</v>
      </c>
      <c r="C52">
        <v>2</v>
      </c>
      <c r="D52" t="s">
        <v>134</v>
      </c>
    </row>
    <row r="53" spans="1:4">
      <c r="A53" s="153" t="s">
        <v>100</v>
      </c>
      <c r="B53" t="s">
        <v>176</v>
      </c>
      <c r="C53">
        <v>6707.99</v>
      </c>
      <c r="D53" t="s">
        <v>82</v>
      </c>
    </row>
    <row r="54" spans="1:4">
      <c r="A54" s="153" t="s">
        <v>37</v>
      </c>
      <c r="B54" t="s">
        <v>177</v>
      </c>
      <c r="C54">
        <v>11</v>
      </c>
      <c r="D54" t="s">
        <v>134</v>
      </c>
    </row>
    <row r="55" spans="1:4">
      <c r="A55" s="153" t="s">
        <v>85</v>
      </c>
      <c r="B55" t="s">
        <v>178</v>
      </c>
      <c r="C55">
        <v>9</v>
      </c>
      <c r="D55" t="s">
        <v>134</v>
      </c>
    </row>
    <row r="56" spans="1:4">
      <c r="A56" s="153" t="s">
        <v>38</v>
      </c>
      <c r="B56" t="s">
        <v>179</v>
      </c>
      <c r="C56">
        <v>30</v>
      </c>
      <c r="D56" t="s">
        <v>134</v>
      </c>
    </row>
    <row r="57" spans="1:4">
      <c r="A57" s="153" t="s">
        <v>69</v>
      </c>
      <c r="B57" t="s">
        <v>180</v>
      </c>
      <c r="C57">
        <v>1429.9469999999999</v>
      </c>
      <c r="D57" t="s">
        <v>131</v>
      </c>
    </row>
    <row r="58" spans="1:4">
      <c r="A58" s="153" t="s">
        <v>70</v>
      </c>
      <c r="B58" t="s">
        <v>181</v>
      </c>
      <c r="C58">
        <v>1429.9469999999999</v>
      </c>
      <c r="D58" t="s">
        <v>131</v>
      </c>
    </row>
    <row r="59" spans="1:4">
      <c r="A59" s="153" t="s">
        <v>71</v>
      </c>
      <c r="B59" t="s">
        <v>182</v>
      </c>
      <c r="C59">
        <v>25739.048999999999</v>
      </c>
      <c r="D59" t="s">
        <v>131</v>
      </c>
    </row>
    <row r="60" spans="1:4">
      <c r="A60" s="153" t="s">
        <v>88</v>
      </c>
      <c r="B60" t="s">
        <v>183</v>
      </c>
      <c r="C60">
        <v>9532.9809999999998</v>
      </c>
      <c r="D60" t="s">
        <v>131</v>
      </c>
    </row>
    <row r="61" spans="1:4">
      <c r="A61" s="153" t="s">
        <v>93</v>
      </c>
      <c r="B61" t="s">
        <v>184</v>
      </c>
      <c r="C61">
        <v>1206.184</v>
      </c>
      <c r="D61" t="s">
        <v>131</v>
      </c>
    </row>
    <row r="62" spans="1:4">
      <c r="A62" s="153" t="s">
        <v>94</v>
      </c>
      <c r="B62" t="s">
        <v>185</v>
      </c>
      <c r="C62">
        <v>8443.2909999999993</v>
      </c>
      <c r="D62" t="s">
        <v>131</v>
      </c>
    </row>
    <row r="63" spans="1:4">
      <c r="A63" t="s">
        <v>95</v>
      </c>
      <c r="B63" t="s">
        <v>186</v>
      </c>
      <c r="C63">
        <v>1206.184</v>
      </c>
      <c r="D63" t="s">
        <v>131</v>
      </c>
    </row>
    <row r="64" spans="1:4">
      <c r="A64" t="s">
        <v>96</v>
      </c>
      <c r="B64" t="s">
        <v>187</v>
      </c>
      <c r="C64">
        <v>1206.184</v>
      </c>
      <c r="D64" t="s">
        <v>131</v>
      </c>
    </row>
    <row r="65" spans="1:4">
      <c r="A65" t="s">
        <v>98</v>
      </c>
      <c r="B65" t="s">
        <v>188</v>
      </c>
      <c r="C65">
        <v>1206.184</v>
      </c>
      <c r="D65" t="s">
        <v>131</v>
      </c>
    </row>
    <row r="66" spans="1:4">
      <c r="A66" t="s">
        <v>77</v>
      </c>
      <c r="B66" t="s">
        <v>189</v>
      </c>
      <c r="C66">
        <v>6</v>
      </c>
      <c r="D66" t="s">
        <v>134</v>
      </c>
    </row>
    <row r="67" spans="1:4">
      <c r="A67" t="s">
        <v>78</v>
      </c>
      <c r="B67" t="s">
        <v>190</v>
      </c>
      <c r="C67">
        <v>1</v>
      </c>
      <c r="D67" t="s">
        <v>134</v>
      </c>
    </row>
    <row r="68" spans="1:4">
      <c r="A68" t="s">
        <v>79</v>
      </c>
      <c r="B68" t="s">
        <v>191</v>
      </c>
      <c r="C68">
        <v>1</v>
      </c>
      <c r="D68" t="s">
        <v>134</v>
      </c>
    </row>
    <row r="69" spans="1:4">
      <c r="A69" t="s">
        <v>39</v>
      </c>
      <c r="B69" t="s">
        <v>192</v>
      </c>
      <c r="C69">
        <v>15</v>
      </c>
      <c r="D69" t="s">
        <v>134</v>
      </c>
    </row>
    <row r="70" spans="1:4">
      <c r="A70" t="s">
        <v>73</v>
      </c>
      <c r="B70" t="s">
        <v>204</v>
      </c>
      <c r="C70">
        <v>21</v>
      </c>
      <c r="D70" t="s">
        <v>134</v>
      </c>
    </row>
    <row r="71" spans="1:4">
      <c r="A71" t="s">
        <v>74</v>
      </c>
      <c r="B71" t="s">
        <v>193</v>
      </c>
      <c r="C71">
        <v>7</v>
      </c>
      <c r="D71" t="s">
        <v>134</v>
      </c>
    </row>
    <row r="72" spans="1:4">
      <c r="A72" t="s">
        <v>75</v>
      </c>
      <c r="B72" t="s">
        <v>194</v>
      </c>
      <c r="C72">
        <v>27</v>
      </c>
      <c r="D72" t="s">
        <v>134</v>
      </c>
    </row>
    <row r="73" spans="1:4">
      <c r="A73" t="s">
        <v>41</v>
      </c>
      <c r="B73" t="s">
        <v>195</v>
      </c>
      <c r="C73">
        <v>9</v>
      </c>
      <c r="D73" t="s">
        <v>134</v>
      </c>
    </row>
    <row r="74" spans="1:4">
      <c r="A74" t="s">
        <v>42</v>
      </c>
      <c r="B74" t="s">
        <v>196</v>
      </c>
      <c r="C74">
        <v>123.69</v>
      </c>
      <c r="D74" t="s">
        <v>131</v>
      </c>
    </row>
    <row r="75" spans="1:4">
      <c r="A75" t="s">
        <v>43</v>
      </c>
      <c r="B75" t="s">
        <v>197</v>
      </c>
      <c r="C75">
        <v>421.12200000000001</v>
      </c>
      <c r="D75" t="s">
        <v>131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V8P2</vt:lpstr>
      <vt:lpstr>QTO ITEMS</vt:lpstr>
      <vt:lpstr>V8P2!Print_Area</vt:lpstr>
      <vt:lpstr>V8P2!Print_Titles</vt:lpstr>
    </vt:vector>
  </TitlesOfParts>
  <Company>Psomas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MVyas</dc:creator>
  <cp:lastModifiedBy>Abraham Lopez</cp:lastModifiedBy>
  <cp:lastPrinted>2016-05-02T14:25:47Z</cp:lastPrinted>
  <dcterms:created xsi:type="dcterms:W3CDTF">2000-02-04T19:07:41Z</dcterms:created>
  <dcterms:modified xsi:type="dcterms:W3CDTF">2016-05-09T15:23:12Z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ntativeReviewCycleID">
    <vt:i4>-1945058182</vt:i4>
  </property>
  <property fmtid="{D5CDD505-2E9C-101B-9397-08002B2CF9AE}" pid="3" name="_ReviewCycleID">
    <vt:i4>-1945058182</vt:i4>
  </property>
  <property fmtid="{D5CDD505-2E9C-101B-9397-08002B2CF9AE}" pid="4" name="_NewReviewCycle">
    <vt:lpwstr/>
  </property>
  <property fmtid="{D5CDD505-2E9C-101B-9397-08002B2CF9AE}" pid="5" name="_EmailSubject">
    <vt:lpwstr>Please review '2007-05-24_Plat 9_Eng Est_ Bid-KLC'</vt:lpwstr>
  </property>
  <property fmtid="{D5CDD505-2E9C-101B-9397-08002B2CF9AE}" pid="6" name="_AuthorEmail">
    <vt:lpwstr>Brent.Morgan@Nolte.com</vt:lpwstr>
  </property>
  <property fmtid="{D5CDD505-2E9C-101B-9397-08002B2CF9AE}" pid="7" name="_AuthorEmailDisplayName">
    <vt:lpwstr>Morgan, Brent</vt:lpwstr>
  </property>
  <property fmtid="{D5CDD505-2E9C-101B-9397-08002B2CF9AE}" pid="8" name="_EmailEntryID">
    <vt:lpwstr>00000000C699957389797C4A96930FBD242CCE0107004AD6CB68D500004E867ED3DF74B60E220000000A14A800009835D73FFBC6E647B5B8CF0F21ADB5B3000000157D950000</vt:lpwstr>
  </property>
  <property fmtid="{D5CDD505-2E9C-101B-9397-08002B2CF9AE}" pid="9" name="_ReviewingToolsShownOnce">
    <vt:lpwstr/>
  </property>
</Properties>
</file>