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45" windowWidth="7005" windowHeight="8295"/>
  </bookViews>
  <sheets>
    <sheet name="4A07" sheetId="3" r:id="rId1"/>
    <sheet name="QTO ITEMS" sheetId="5" r:id="rId2"/>
  </sheets>
  <definedNames>
    <definedName name="_xlnm.Print_Area" localSheetId="0">'4A07'!$B$1:$J$109</definedName>
    <definedName name="_xlnm.Print_Titles" localSheetId="0">'4A07'!$1:$1</definedName>
  </definedNames>
  <calcPr calcId="145621"/>
</workbook>
</file>

<file path=xl/calcChain.xml><?xml version="1.0" encoding="utf-8"?>
<calcChain xmlns="http://schemas.openxmlformats.org/spreadsheetml/2006/main">
  <c r="F75" i="3" l="1"/>
  <c r="F76" i="3"/>
  <c r="F77" i="3"/>
  <c r="F78" i="3"/>
  <c r="E75" i="3"/>
  <c r="E76" i="3"/>
  <c r="E77" i="3"/>
  <c r="E78" i="3"/>
  <c r="D75" i="3"/>
  <c r="D76" i="3"/>
  <c r="D77" i="3"/>
  <c r="D78" i="3"/>
  <c r="F34" i="3"/>
  <c r="F35" i="3"/>
  <c r="F36" i="3"/>
  <c r="F37" i="3"/>
  <c r="F38" i="3"/>
  <c r="F39" i="3"/>
  <c r="F40" i="3"/>
  <c r="F41" i="3"/>
  <c r="F42" i="3"/>
  <c r="F43" i="3"/>
  <c r="E34" i="3"/>
  <c r="E35" i="3"/>
  <c r="E36" i="3"/>
  <c r="E37" i="3"/>
  <c r="E38" i="3"/>
  <c r="E39" i="3"/>
  <c r="E40" i="3"/>
  <c r="E41" i="3"/>
  <c r="E42" i="3"/>
  <c r="E43" i="3"/>
  <c r="D35" i="3"/>
  <c r="D36" i="3"/>
  <c r="D37" i="3"/>
  <c r="D38" i="3"/>
  <c r="D39" i="3"/>
  <c r="D40" i="3"/>
  <c r="D41" i="3"/>
  <c r="D42" i="3"/>
  <c r="D43" i="3"/>
  <c r="F100" i="3" l="1"/>
  <c r="F101" i="3"/>
  <c r="F102" i="3"/>
  <c r="E100" i="3"/>
  <c r="E101" i="3"/>
  <c r="E102" i="3"/>
  <c r="E99" i="3"/>
  <c r="D100" i="3"/>
  <c r="D101" i="3"/>
  <c r="D102" i="3"/>
  <c r="D99" i="3"/>
  <c r="F99" i="3" l="1"/>
  <c r="F93" i="3"/>
  <c r="F94" i="3"/>
  <c r="F95" i="3"/>
  <c r="F91" i="3"/>
  <c r="E93" i="3"/>
  <c r="E94" i="3"/>
  <c r="E95" i="3"/>
  <c r="E91" i="3"/>
  <c r="D93" i="3"/>
  <c r="D94" i="3"/>
  <c r="D95" i="3"/>
  <c r="D91" i="3"/>
  <c r="F88" i="3"/>
  <c r="E88" i="3"/>
  <c r="D88" i="3"/>
  <c r="F81" i="3"/>
  <c r="F83" i="3"/>
  <c r="F84" i="3"/>
  <c r="F85" i="3"/>
  <c r="E81" i="3"/>
  <c r="E83" i="3"/>
  <c r="E84" i="3"/>
  <c r="E85" i="3"/>
  <c r="D81" i="3"/>
  <c r="D83" i="3"/>
  <c r="D84" i="3"/>
  <c r="D85" i="3"/>
  <c r="F74" i="3"/>
  <c r="E74" i="3"/>
  <c r="D74" i="3"/>
  <c r="F68" i="3"/>
  <c r="F69" i="3"/>
  <c r="F70" i="3"/>
  <c r="F71" i="3"/>
  <c r="F72" i="3"/>
  <c r="E68" i="3"/>
  <c r="E69" i="3"/>
  <c r="E70" i="3"/>
  <c r="E71" i="3"/>
  <c r="E72" i="3"/>
  <c r="D68" i="3"/>
  <c r="D69" i="3"/>
  <c r="D70" i="3"/>
  <c r="D71" i="3"/>
  <c r="D72" i="3"/>
  <c r="D52" i="3"/>
  <c r="D53" i="3"/>
  <c r="D54" i="3"/>
  <c r="D55" i="3"/>
  <c r="D56" i="3"/>
  <c r="D57" i="3"/>
  <c r="D58" i="3"/>
  <c r="D59" i="3"/>
  <c r="D60" i="3"/>
  <c r="D61" i="3"/>
  <c r="D62" i="3"/>
  <c r="D63" i="3"/>
  <c r="D51" i="3"/>
  <c r="F52" i="3"/>
  <c r="F53" i="3"/>
  <c r="F54" i="3"/>
  <c r="F55" i="3"/>
  <c r="F56" i="3"/>
  <c r="F57" i="3"/>
  <c r="F58" i="3"/>
  <c r="F59" i="3"/>
  <c r="F60" i="3"/>
  <c r="F61" i="3"/>
  <c r="F62" i="3"/>
  <c r="F63" i="3"/>
  <c r="E52" i="3"/>
  <c r="E53" i="3"/>
  <c r="E54" i="3"/>
  <c r="E56" i="3"/>
  <c r="E57" i="3"/>
  <c r="E58" i="3"/>
  <c r="E59" i="3"/>
  <c r="E60" i="3"/>
  <c r="E62" i="3"/>
  <c r="E63" i="3"/>
  <c r="F51" i="3"/>
  <c r="E51" i="3"/>
  <c r="F47" i="3"/>
  <c r="F48" i="3"/>
  <c r="F46" i="3"/>
  <c r="E47" i="3"/>
  <c r="E48" i="3"/>
  <c r="E46" i="3"/>
  <c r="F32" i="3"/>
  <c r="F33" i="3"/>
  <c r="E32" i="3"/>
  <c r="E33" i="3"/>
  <c r="D32" i="3"/>
  <c r="D33" i="3"/>
  <c r="D34" i="3"/>
  <c r="F23" i="3"/>
  <c r="F24" i="3"/>
  <c r="F25" i="3"/>
  <c r="F26" i="3"/>
  <c r="F27" i="3"/>
  <c r="F28" i="3"/>
  <c r="F29" i="3"/>
  <c r="E23" i="3"/>
  <c r="E24" i="3"/>
  <c r="E25" i="3"/>
  <c r="E26" i="3"/>
  <c r="E27" i="3"/>
  <c r="E28" i="3"/>
  <c r="E29" i="3"/>
  <c r="D23" i="3"/>
  <c r="D24" i="3"/>
  <c r="D25" i="3"/>
  <c r="D26" i="3"/>
  <c r="D27" i="3"/>
  <c r="D28" i="3"/>
  <c r="D29" i="3"/>
  <c r="D12" i="3"/>
  <c r="D13" i="3"/>
  <c r="D14" i="3"/>
  <c r="D15" i="3"/>
  <c r="D16" i="3"/>
  <c r="D17" i="3"/>
  <c r="D18" i="3"/>
  <c r="D19" i="3"/>
  <c r="D20" i="3"/>
  <c r="D21" i="3"/>
  <c r="D22" i="3"/>
  <c r="D11" i="3"/>
  <c r="F21" i="3" l="1"/>
  <c r="F22" i="3"/>
  <c r="E21" i="3"/>
  <c r="E22" i="3"/>
  <c r="E17" i="3" l="1"/>
  <c r="E18" i="3"/>
  <c r="E19" i="3"/>
  <c r="E20" i="3"/>
  <c r="F17" i="3"/>
  <c r="F18" i="3"/>
  <c r="F19" i="3"/>
  <c r="F20" i="3"/>
  <c r="F7" i="3" l="1"/>
  <c r="F8" i="3"/>
  <c r="F9" i="3"/>
  <c r="F10" i="3"/>
  <c r="F11" i="3"/>
  <c r="F12" i="3"/>
  <c r="F13" i="3"/>
  <c r="F14" i="3"/>
  <c r="F15" i="3"/>
  <c r="F16" i="3"/>
  <c r="F6" i="3"/>
  <c r="D47" i="3"/>
  <c r="D48" i="3"/>
  <c r="D6" i="3"/>
  <c r="D7" i="3"/>
  <c r="D8" i="3"/>
  <c r="D9" i="3"/>
  <c r="D10" i="3"/>
  <c r="I4" i="3" l="1"/>
  <c r="J32" i="3"/>
  <c r="I55" i="3" l="1"/>
  <c r="J55" i="3" s="1"/>
  <c r="I92" i="3"/>
  <c r="J92" i="3" s="1"/>
  <c r="I93" i="3"/>
  <c r="J93" i="3" s="1"/>
  <c r="I94" i="3"/>
  <c r="J94" i="3" s="1"/>
  <c r="I95" i="3"/>
  <c r="J95" i="3" s="1"/>
  <c r="I91" i="3"/>
  <c r="J91" i="3" s="1"/>
  <c r="E9" i="3" l="1"/>
  <c r="E10" i="3" l="1"/>
  <c r="E11" i="3"/>
  <c r="E12" i="3"/>
  <c r="E13" i="3"/>
  <c r="E14" i="3"/>
  <c r="E15" i="3"/>
  <c r="E16" i="3"/>
  <c r="I53" i="3"/>
  <c r="J53" i="3" s="1"/>
  <c r="I54" i="3"/>
  <c r="J54" i="3" s="1"/>
  <c r="I56" i="3"/>
  <c r="J56" i="3" s="1"/>
  <c r="I57" i="3"/>
  <c r="J57" i="3" s="1"/>
  <c r="I58" i="3"/>
  <c r="J58" i="3" s="1"/>
  <c r="I59" i="3"/>
  <c r="J59" i="3" s="1"/>
  <c r="I83" i="3"/>
  <c r="J83" i="3" s="1"/>
  <c r="I84" i="3"/>
  <c r="J84" i="3" s="1"/>
  <c r="I85" i="3"/>
  <c r="J85" i="3" s="1"/>
  <c r="I99" i="3"/>
  <c r="I100" i="3"/>
  <c r="E6" i="3"/>
  <c r="E7" i="3"/>
  <c r="E8" i="3"/>
  <c r="D46" i="3"/>
</calcChain>
</file>

<file path=xl/sharedStrings.xml><?xml version="1.0" encoding="utf-8"?>
<sst xmlns="http://schemas.openxmlformats.org/spreadsheetml/2006/main" count="351" uniqueCount="194">
  <si>
    <t>ITEMIZED DESCRIPTION</t>
  </si>
  <si>
    <t>QUANTITY</t>
  </si>
  <si>
    <t>02722 - SANITARY SEWER SYSTEMS</t>
  </si>
  <si>
    <t>02665 - DOMESTIC WATER SYSTEMS</t>
  </si>
  <si>
    <t>02510 - ROADWAY IMPROVEMENTS</t>
  </si>
  <si>
    <t>02813 - ELEC, SIGNS, STRIPES &amp; EROSION CONTROL</t>
  </si>
  <si>
    <t>02814 - MISCELLANEOUS</t>
  </si>
  <si>
    <t>Electrical/Dry Utilities (Estimated)</t>
  </si>
  <si>
    <t>Signage &amp; Striping</t>
  </si>
  <si>
    <t>Erosion Control</t>
  </si>
  <si>
    <t>Striping</t>
  </si>
  <si>
    <t>02667 - SECONDARY IRRIGATION SYSTEMS</t>
  </si>
  <si>
    <t>Mass Grade Cut</t>
  </si>
  <si>
    <t>UNIT</t>
  </si>
  <si>
    <t>UNIT COST</t>
  </si>
  <si>
    <t>TOTAL COST</t>
  </si>
  <si>
    <t>Grand Total</t>
  </si>
  <si>
    <t>02510-0004</t>
  </si>
  <si>
    <t>02510-0005</t>
  </si>
  <si>
    <t>02510-0006</t>
  </si>
  <si>
    <t>02510-0013</t>
  </si>
  <si>
    <t>02510-0014</t>
  </si>
  <si>
    <t>02510-0015</t>
  </si>
  <si>
    <t>02510-0017</t>
  </si>
  <si>
    <t>02510-0019</t>
  </si>
  <si>
    <t>02510-0020</t>
  </si>
  <si>
    <t>02665-0006</t>
  </si>
  <si>
    <t>02665-0011</t>
  </si>
  <si>
    <t>02665-0017</t>
  </si>
  <si>
    <t>02665-0022</t>
  </si>
  <si>
    <t>02665-0023</t>
  </si>
  <si>
    <t>02722-0001</t>
  </si>
  <si>
    <t>02722-0005</t>
  </si>
  <si>
    <t>02813-0002</t>
  </si>
  <si>
    <t>02815-0003</t>
  </si>
  <si>
    <t>02815-0004</t>
  </si>
  <si>
    <t>02815-0017</t>
  </si>
  <si>
    <t>02816-0001</t>
  </si>
  <si>
    <t>02817-0003</t>
  </si>
  <si>
    <t>02817-0004</t>
  </si>
  <si>
    <t>02817-0005</t>
  </si>
  <si>
    <t>02510-0001</t>
  </si>
  <si>
    <t>02510-0002</t>
  </si>
  <si>
    <t>02510-0003</t>
  </si>
  <si>
    <t>02510-0018</t>
  </si>
  <si>
    <t>02665-0002</t>
  </si>
  <si>
    <t>02665-0009</t>
  </si>
  <si>
    <t>02665-0010</t>
  </si>
  <si>
    <t>02665-0018</t>
  </si>
  <si>
    <t>02665-0019</t>
  </si>
  <si>
    <t>02667-0001</t>
  </si>
  <si>
    <t>02667-0004</t>
  </si>
  <si>
    <t>02667-0006</t>
  </si>
  <si>
    <t>02722-0006</t>
  </si>
  <si>
    <t>02722-0009</t>
  </si>
  <si>
    <t>02722-0010</t>
  </si>
  <si>
    <t>02722-0011</t>
  </si>
  <si>
    <t>02722-0012</t>
  </si>
  <si>
    <t>02722-0013</t>
  </si>
  <si>
    <t>02813-0005</t>
  </si>
  <si>
    <t>02813-0006</t>
  </si>
  <si>
    <t>02813-0007</t>
  </si>
  <si>
    <t>02815-0015</t>
  </si>
  <si>
    <t>02815-0016</t>
  </si>
  <si>
    <t>02817-0001</t>
  </si>
  <si>
    <t>02817-0002</t>
  </si>
  <si>
    <t>02814-0001</t>
  </si>
  <si>
    <t>02814-0002</t>
  </si>
  <si>
    <t>02814-0003</t>
  </si>
  <si>
    <t>02814-0004</t>
  </si>
  <si>
    <t>Mass Grade Fill</t>
  </si>
  <si>
    <t>CY</t>
  </si>
  <si>
    <t>This amount will be subtracted from contract if not poured in cold weather.</t>
  </si>
  <si>
    <t>*This item is the additional cost above the base price to pour and cure concrete during cold weather.</t>
  </si>
  <si>
    <t>02813-0003</t>
  </si>
  <si>
    <t>02722-0015</t>
  </si>
  <si>
    <t>02722-0016</t>
  </si>
  <si>
    <t>02510-0021</t>
  </si>
  <si>
    <t>02510-0022</t>
  </si>
  <si>
    <t>02510-0023</t>
  </si>
  <si>
    <t>02510-0024</t>
  </si>
  <si>
    <t>Joint trench crossings for dry utilities</t>
  </si>
  <si>
    <t>02813-0011</t>
  </si>
  <si>
    <t>02813-0012</t>
  </si>
  <si>
    <t>02813-0013</t>
  </si>
  <si>
    <t>02813-0014</t>
  </si>
  <si>
    <t>02665-0026</t>
  </si>
  <si>
    <t>02510-0028</t>
  </si>
  <si>
    <t>02813-0015</t>
  </si>
  <si>
    <t>02510-0026</t>
  </si>
  <si>
    <t>02510-0029</t>
  </si>
  <si>
    <t>02722-0018</t>
  </si>
  <si>
    <t>02722-0020</t>
  </si>
  <si>
    <t>02722-0021</t>
  </si>
  <si>
    <t>02722-0022</t>
  </si>
  <si>
    <t>**Work completed under each bid item shall be considered complete compensation for all labor, equipment, and materials necessary to construction the item per the governing agencies specifications and standard drawings.  Work under this item may also include, but not limited to, mobilization, traffic control, excavation, saw cutting, coring, concrete casting, trenching, landscaping and other miscellaneous site work.</t>
  </si>
  <si>
    <t>02510-0030</t>
  </si>
  <si>
    <t>02510-0031</t>
  </si>
  <si>
    <t>02510-0032</t>
  </si>
  <si>
    <t>02510-0034</t>
  </si>
  <si>
    <t>02510-0035</t>
  </si>
  <si>
    <t>02510-0036</t>
  </si>
  <si>
    <t>02814-0005</t>
  </si>
  <si>
    <t>02665-0039</t>
  </si>
  <si>
    <t>02665-0040</t>
  </si>
  <si>
    <t>02665-0041</t>
  </si>
  <si>
    <t>PAY_ITEM_ID</t>
  </si>
  <si>
    <t>DESCRIPTION</t>
  </si>
  <si>
    <t>Subgrade Prep for Roadways (5' Behind ROW Ea. Side)</t>
  </si>
  <si>
    <t>SQFT</t>
  </si>
  <si>
    <t>3" PG 64-22 Asphalt (Pavement Section)</t>
  </si>
  <si>
    <t>4" PG 64-22 Asphalt (Pavement Section)</t>
  </si>
  <si>
    <t>8" Granular Base Course, Lip to Lip</t>
  </si>
  <si>
    <t>Roadway Over excavation and Import (25% for 18" TBC to TBC)</t>
  </si>
  <si>
    <t>2.5-foot Curb and Gutter with Base Course</t>
  </si>
  <si>
    <t>LNFT</t>
  </si>
  <si>
    <t>5' wide Sidewalk (5" thick) with Base Course</t>
  </si>
  <si>
    <t>8' Wide Sidewalk (5" thick) with Base Course</t>
  </si>
  <si>
    <t>Lane 6" Granular Base Course ROW to ROW</t>
  </si>
  <si>
    <t>Lane 6" 4000 psi Concrete</t>
  </si>
  <si>
    <t>EACH</t>
  </si>
  <si>
    <t>Sidewalk Handicap Ramps W/ Base Course</t>
  </si>
  <si>
    <t>Cold Weather Add-on* 2.5 ft Curb &amp; Gutter</t>
  </si>
  <si>
    <t xml:space="preserve">Cold Weather Add-on* 5' Sidewalk </t>
  </si>
  <si>
    <t xml:space="preserve">Cold Weather Add-on* 8' Sidewalk </t>
  </si>
  <si>
    <t>Cold Weather Add-on* Alley Drive Approach</t>
  </si>
  <si>
    <t>Demo Sidewalk Handicap Ramps</t>
  </si>
  <si>
    <t>Demo Existing Curb &amp; Gutter</t>
  </si>
  <si>
    <t>Demo Existing Asphalt</t>
  </si>
  <si>
    <t>Temporary Turn Around</t>
  </si>
  <si>
    <t>Concrete Section (DT01/C)</t>
  </si>
  <si>
    <t>8" C-900 Pipe</t>
  </si>
  <si>
    <t>8" Gate Valves with valve box/cover</t>
  </si>
  <si>
    <t>Fire Hydrant Assembly (Includes Valve &amp; Piping)</t>
  </si>
  <si>
    <t>Fire Hydrant Concrete Pad</t>
  </si>
  <si>
    <t>8" x 6" Fire Hydrant Tee</t>
  </si>
  <si>
    <t>8" 90° Bend</t>
  </si>
  <si>
    <t>3/4" Service Connections with 3/4" meters</t>
  </si>
  <si>
    <t>1" Service Connection with 3/4" meter</t>
  </si>
  <si>
    <t xml:space="preserve">2" Blow Off Assembly </t>
  </si>
  <si>
    <t>8" Tie-ins to existing system</t>
  </si>
  <si>
    <t>8"  Tee</t>
  </si>
  <si>
    <t>Borings (Water Laterals)</t>
  </si>
  <si>
    <t>Abandon Water Meter</t>
  </si>
  <si>
    <t>Cap and Abandon 4" Water Line</t>
  </si>
  <si>
    <t>8" C-900</t>
  </si>
  <si>
    <t>8'' Tie-ins to existing system</t>
  </si>
  <si>
    <t>2" Blow Off Assembly</t>
  </si>
  <si>
    <t xml:space="preserve">8" PVC Sewer Line </t>
  </si>
  <si>
    <t>4' Manhole</t>
  </si>
  <si>
    <t>5' Manhole</t>
  </si>
  <si>
    <t>Extend Sewer Lateral to 10 ft past ROW</t>
  </si>
  <si>
    <t>4" Service Laterals (Housing Only)</t>
  </si>
  <si>
    <t>4" Service Lateral Trench Import (25% of Trench in Roadway)</t>
  </si>
  <si>
    <t>Sewer Cleanout</t>
  </si>
  <si>
    <t>6" Service Laterals</t>
  </si>
  <si>
    <t>Stub and Plug</t>
  </si>
  <si>
    <t>Tie to existing</t>
  </si>
  <si>
    <t>Sewer Import Fill (75% on a 5' wide trench)</t>
  </si>
  <si>
    <t>Relocate Sewer Manhole</t>
  </si>
  <si>
    <t>Nose On Connection (Sewer Lateral)</t>
  </si>
  <si>
    <t xml:space="preserve">Abandon 6" Sewer Lateral </t>
  </si>
  <si>
    <t>CAT 3 Lights w/Poles</t>
  </si>
  <si>
    <t>CAT 4 Lights w/Poles</t>
  </si>
  <si>
    <t>2 Gauge Wire (1)</t>
  </si>
  <si>
    <t>4 Gauge Wire (1)</t>
  </si>
  <si>
    <t>6 Gauge Wire (1)</t>
  </si>
  <si>
    <t xml:space="preserve">    2" Conduit </t>
  </si>
  <si>
    <t xml:space="preserve">    4" Conduit </t>
  </si>
  <si>
    <t xml:space="preserve">    6" Conduit</t>
  </si>
  <si>
    <t xml:space="preserve">     8" conduit</t>
  </si>
  <si>
    <t xml:space="preserve">    Trenching For Dry Utility Crossings</t>
  </si>
  <si>
    <t>Survey Monumentation</t>
  </si>
  <si>
    <t>Mobilization/Demobilization</t>
  </si>
  <si>
    <t>HSE Compliance</t>
  </si>
  <si>
    <t>Kennecott Land T&amp;M Contingency</t>
  </si>
  <si>
    <t>R1-1 Stop Sign</t>
  </si>
  <si>
    <t>Side Walk Ends</t>
  </si>
  <si>
    <t>Street Name Signs</t>
  </si>
  <si>
    <t>R11-2 Road closed</t>
  </si>
  <si>
    <t xml:space="preserve">   Stop Bar Markings (Thermoplastic Tape)</t>
  </si>
  <si>
    <t>Stabilized Construction Entrance Maintenance</t>
  </si>
  <si>
    <t>LPSM</t>
  </si>
  <si>
    <t>Temporary diversion ditch</t>
  </si>
  <si>
    <t>6000 CF Sedimentation basin</t>
  </si>
  <si>
    <t>10000 CF Sedimentation basin</t>
  </si>
  <si>
    <t>02817-0006</t>
  </si>
  <si>
    <t>Filter Sock Inlet Protection</t>
  </si>
  <si>
    <t>Monitoring Well Cover</t>
  </si>
  <si>
    <t>Lane Drive Approach with Base Course</t>
  </si>
  <si>
    <t>Subgrade Prep for Lanes ROW to ROW</t>
  </si>
  <si>
    <t>Demo 5' Sidewalk</t>
  </si>
  <si>
    <t>Decorative Base and Cap</t>
  </si>
  <si>
    <t>Traffic Control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</si>
</sst>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quot;$&quot;#,##0.00"/>
    <numFmt numFmtId="165" formatCode="_(&quot;$&quot;* #,##0_);_(&quot;$&quot;* \(#,##0\);_(&quot;$&quot;* &quot;-&quot;??_);_(@_)"/>
    <numFmt numFmtId="166" formatCode="0."/>
  </numFmts>
  <fonts count="21" x14ac:knownFonts="1">
    <font>
      <sz val="10"/>
      <name val="Arial"/>
    </font>
    <font>
      <sz val="10"/>
      <name val="Arial"/>
      <family val="2"/>
    </font>
    <font>
      <sz val="10"/>
      <color indexed="9"/>
      <name val="Arial"/>
      <family val="2"/>
    </font>
    <font>
      <b/>
      <sz val="10"/>
      <color indexed="9"/>
      <name val="Arial"/>
      <family val="2"/>
    </font>
    <font>
      <sz val="8"/>
      <name val="Arial"/>
      <family val="2"/>
    </font>
    <font>
      <b/>
      <sz val="10"/>
      <name val="Arial"/>
      <family val="2"/>
    </font>
    <font>
      <sz val="10"/>
      <name val="Arial"/>
      <family val="2"/>
    </font>
    <font>
      <b/>
      <sz val="10"/>
      <name val="Arial"/>
      <family val="2"/>
    </font>
    <font>
      <b/>
      <sz val="9"/>
      <name val="Arial"/>
      <family val="2"/>
    </font>
    <font>
      <b/>
      <sz val="8"/>
      <name val="Arial"/>
      <family val="2"/>
    </font>
    <font>
      <b/>
      <sz val="8"/>
      <name val="Arial"/>
      <family val="2"/>
    </font>
    <font>
      <sz val="10"/>
      <color indexed="56"/>
      <name val="Arial"/>
      <family val="2"/>
    </font>
    <font>
      <sz val="12"/>
      <name val="Arial"/>
      <family val="2"/>
    </font>
    <font>
      <b/>
      <sz val="12"/>
      <name val="Arial"/>
      <family val="2"/>
    </font>
    <font>
      <b/>
      <u/>
      <sz val="10"/>
      <name val="Arial"/>
      <family val="2"/>
    </font>
    <font>
      <sz val="8"/>
      <name val="Arial"/>
      <family val="2"/>
    </font>
    <font>
      <i/>
      <sz val="8"/>
      <name val="Arial"/>
      <family val="2"/>
    </font>
    <font>
      <sz val="8"/>
      <color indexed="56"/>
      <name val="Arial"/>
      <family val="2"/>
    </font>
    <font>
      <b/>
      <i/>
      <sz val="14"/>
      <name val="Arial"/>
      <family val="2"/>
    </font>
    <font>
      <sz val="9"/>
      <name val="Arial"/>
      <family val="2"/>
    </font>
    <font>
      <sz val="10"/>
      <name val="Arial Unicode MS"/>
      <family val="2"/>
    </font>
  </fonts>
  <fills count="7">
    <fill>
      <patternFill patternType="none"/>
    </fill>
    <fill>
      <patternFill patternType="gray125"/>
    </fill>
    <fill>
      <patternFill patternType="solid">
        <fgColor indexed="56"/>
        <bgColor indexed="56"/>
      </patternFill>
    </fill>
    <fill>
      <patternFill patternType="solid">
        <fgColor indexed="41"/>
        <bgColor indexed="64"/>
      </patternFill>
    </fill>
    <fill>
      <patternFill patternType="solid">
        <fgColor indexed="47"/>
        <bgColor indexed="64"/>
      </patternFill>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44" fontId="6" fillId="0" borderId="0" applyFont="0" applyFill="0" applyBorder="0" applyAlignment="0" applyProtection="0"/>
  </cellStyleXfs>
  <cellXfs count="182">
    <xf numFmtId="0" fontId="0" fillId="0" borderId="0" xfId="0"/>
    <xf numFmtId="0" fontId="0" fillId="0" borderId="0" xfId="0" applyBorder="1"/>
    <xf numFmtId="0" fontId="6" fillId="0" borderId="0" xfId="0" applyFont="1"/>
    <xf numFmtId="0" fontId="11" fillId="0" borderId="0" xfId="0" applyFont="1"/>
    <xf numFmtId="0" fontId="2" fillId="2" borderId="1" xfId="0" applyFont="1" applyFill="1" applyBorder="1" applyAlignment="1">
      <alignment vertical="center"/>
    </xf>
    <xf numFmtId="0" fontId="3" fillId="2" borderId="2" xfId="0" applyFont="1" applyFill="1" applyBorder="1" applyAlignment="1">
      <alignment vertical="center"/>
    </xf>
    <xf numFmtId="164"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2" borderId="2" xfId="0" applyFont="1" applyFill="1" applyBorder="1" applyAlignment="1">
      <alignment vertical="center"/>
    </xf>
    <xf numFmtId="0" fontId="0" fillId="0" borderId="0" xfId="0" applyBorder="1" applyAlignment="1">
      <alignment vertical="center"/>
    </xf>
    <xf numFmtId="0" fontId="4" fillId="0" borderId="0" xfId="0" applyFont="1" applyBorder="1" applyAlignment="1">
      <alignment vertical="center"/>
    </xf>
    <xf numFmtId="164" fontId="4" fillId="0" borderId="0" xfId="0" applyNumberFormat="1" applyFont="1" applyAlignment="1">
      <alignment vertical="center"/>
    </xf>
    <xf numFmtId="0" fontId="4" fillId="0" borderId="0" xfId="0" applyFont="1" applyAlignment="1">
      <alignment vertical="center"/>
    </xf>
    <xf numFmtId="0" fontId="7" fillId="0" borderId="0" xfId="0" applyFont="1" applyBorder="1" applyAlignment="1">
      <alignment vertical="center"/>
    </xf>
    <xf numFmtId="3" fontId="4" fillId="0" borderId="0" xfId="0" applyNumberFormat="1" applyFont="1" applyBorder="1" applyAlignment="1">
      <alignment vertical="center"/>
    </xf>
    <xf numFmtId="3" fontId="4" fillId="0" borderId="0" xfId="0" applyNumberFormat="1" applyFont="1" applyFill="1" applyBorder="1" applyAlignment="1">
      <alignment vertical="center"/>
    </xf>
    <xf numFmtId="0" fontId="9" fillId="0" borderId="0" xfId="0" applyFont="1" applyBorder="1" applyAlignment="1">
      <alignment vertical="center"/>
    </xf>
    <xf numFmtId="0" fontId="4" fillId="0" borderId="0" xfId="0" applyFont="1" applyFill="1" applyBorder="1" applyAlignment="1">
      <alignment vertical="center"/>
    </xf>
    <xf numFmtId="0" fontId="6" fillId="0" borderId="0" xfId="0" applyFont="1" applyFill="1" applyBorder="1" applyAlignment="1">
      <alignment vertical="center"/>
    </xf>
    <xf numFmtId="0" fontId="12" fillId="0" borderId="0" xfId="0" applyFont="1" applyAlignment="1">
      <alignment vertical="center"/>
    </xf>
    <xf numFmtId="0" fontId="0" fillId="0" borderId="0" xfId="0"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6" fillId="0" borderId="0" xfId="0" applyFont="1" applyFill="1"/>
    <xf numFmtId="0" fontId="14" fillId="0" borderId="0" xfId="0" applyFont="1" applyAlignment="1">
      <alignment vertical="center"/>
    </xf>
    <xf numFmtId="0" fontId="4" fillId="0" borderId="0" xfId="0" applyFont="1" applyBorder="1" applyAlignment="1">
      <alignment horizontal="left" vertical="center"/>
    </xf>
    <xf numFmtId="0" fontId="4" fillId="0" borderId="0" xfId="0" applyFont="1" applyFill="1" applyBorder="1" applyAlignment="1">
      <alignment horizontal="left" vertical="center"/>
    </xf>
    <xf numFmtId="165" fontId="8" fillId="0" borderId="0" xfId="1" applyNumberFormat="1" applyFont="1" applyAlignment="1">
      <alignment vertical="center"/>
    </xf>
    <xf numFmtId="165" fontId="4" fillId="0" borderId="0" xfId="1" applyNumberFormat="1" applyFont="1" applyAlignment="1">
      <alignment vertical="center"/>
    </xf>
    <xf numFmtId="165" fontId="8" fillId="0" borderId="0" xfId="1" applyNumberFormat="1" applyFont="1" applyBorder="1" applyAlignment="1">
      <alignment vertical="center"/>
    </xf>
    <xf numFmtId="165" fontId="4" fillId="0" borderId="0" xfId="1" applyNumberFormat="1" applyFont="1" applyFill="1" applyAlignment="1">
      <alignment vertical="center"/>
    </xf>
    <xf numFmtId="0" fontId="6" fillId="0" borderId="0" xfId="0" applyFont="1" applyAlignment="1">
      <alignment horizontal="center" vertical="center"/>
    </xf>
    <xf numFmtId="0" fontId="6" fillId="0" borderId="0" xfId="0" applyFont="1" applyFill="1" applyAlignment="1">
      <alignment horizontal="center" vertical="center"/>
    </xf>
    <xf numFmtId="164" fontId="0" fillId="0" borderId="0" xfId="0" applyNumberFormat="1" applyAlignment="1">
      <alignment horizontal="center" vertical="center"/>
    </xf>
    <xf numFmtId="0" fontId="15" fillId="0" borderId="0" xfId="0" applyFont="1" applyAlignment="1">
      <alignment vertical="center"/>
    </xf>
    <xf numFmtId="0" fontId="14" fillId="0" borderId="0" xfId="0" applyFont="1" applyFill="1" applyAlignment="1">
      <alignment vertical="center"/>
    </xf>
    <xf numFmtId="0" fontId="15" fillId="0" borderId="0" xfId="0" applyFont="1" applyFill="1" applyAlignment="1">
      <alignment vertical="center"/>
    </xf>
    <xf numFmtId="0" fontId="15" fillId="0" borderId="0" xfId="0" applyFont="1" applyFill="1" applyBorder="1" applyAlignment="1">
      <alignment vertical="center"/>
    </xf>
    <xf numFmtId="0" fontId="12" fillId="0" borderId="0" xfId="0" applyFont="1" applyFill="1" applyBorder="1" applyAlignment="1">
      <alignment vertical="center"/>
    </xf>
    <xf numFmtId="0" fontId="0" fillId="0" borderId="0" xfId="0" applyFill="1" applyAlignment="1">
      <alignment vertical="center"/>
    </xf>
    <xf numFmtId="0" fontId="15" fillId="0" borderId="0" xfId="0" applyFont="1" applyFill="1" applyAlignment="1">
      <alignment horizontal="center" vertical="center"/>
    </xf>
    <xf numFmtId="0" fontId="15" fillId="0" borderId="0" xfId="0" applyFont="1" applyFill="1" applyBorder="1" applyAlignment="1">
      <alignment horizontal="left" vertical="center"/>
    </xf>
    <xf numFmtId="165" fontId="13" fillId="0" borderId="0" xfId="1" applyNumberFormat="1" applyFont="1" applyBorder="1" applyAlignment="1">
      <alignment vertical="center"/>
    </xf>
    <xf numFmtId="0" fontId="0" fillId="0" borderId="0" xfId="0" applyFill="1" applyBorder="1" applyAlignment="1">
      <alignment horizontal="center" vertical="center"/>
    </xf>
    <xf numFmtId="0" fontId="14" fillId="0" borderId="0" xfId="0" applyFont="1" applyFill="1" applyBorder="1" applyAlignment="1">
      <alignment vertical="center"/>
    </xf>
    <xf numFmtId="166" fontId="19" fillId="0" borderId="0" xfId="0" applyNumberFormat="1" applyFont="1" applyFill="1" applyBorder="1" applyAlignment="1">
      <alignment horizontal="right"/>
    </xf>
    <xf numFmtId="166" fontId="19" fillId="0" borderId="0" xfId="0" applyNumberFormat="1" applyFont="1" applyFill="1" applyBorder="1" applyAlignment="1">
      <alignment horizontal="left"/>
    </xf>
    <xf numFmtId="166" fontId="19" fillId="0" borderId="0" xfId="0" applyNumberFormat="1" applyFont="1" applyFill="1" applyBorder="1" applyAlignment="1">
      <alignment horizontal="right" vertical="top"/>
    </xf>
    <xf numFmtId="2" fontId="19" fillId="0" borderId="0" xfId="0" applyNumberFormat="1" applyFont="1" applyFill="1" applyBorder="1" applyAlignment="1">
      <alignment horizontal="left" vertical="top" wrapText="1"/>
    </xf>
    <xf numFmtId="166" fontId="4" fillId="0" borderId="0" xfId="0" applyNumberFormat="1" applyFont="1" applyFill="1" applyBorder="1" applyAlignment="1">
      <alignment horizontal="right"/>
    </xf>
    <xf numFmtId="2" fontId="4" fillId="0" borderId="0" xfId="0" applyNumberFormat="1" applyFont="1" applyFill="1" applyBorder="1" applyAlignment="1">
      <alignment horizontal="left" vertical="top" wrapText="1"/>
    </xf>
    <xf numFmtId="0" fontId="18" fillId="0" borderId="0" xfId="0" applyFont="1" applyFill="1" applyBorder="1" applyAlignment="1">
      <alignment horizontal="left" vertical="center"/>
    </xf>
    <xf numFmtId="0" fontId="15" fillId="0" borderId="0" xfId="0" applyFont="1" applyFill="1" applyBorder="1"/>
    <xf numFmtId="0" fontId="15" fillId="0" borderId="0" xfId="0" applyFont="1" applyFill="1" applyBorder="1" applyAlignment="1">
      <alignment horizontal="center" vertical="center"/>
    </xf>
    <xf numFmtId="0" fontId="17" fillId="0" borderId="0" xfId="0" applyFont="1" applyFill="1" applyBorder="1"/>
    <xf numFmtId="0" fontId="12" fillId="0" borderId="0" xfId="0" applyFont="1" applyFill="1" applyBorder="1"/>
    <xf numFmtId="0" fontId="4" fillId="0" borderId="0" xfId="0" applyFont="1" applyFill="1" applyBorder="1" applyAlignment="1">
      <alignment horizontal="center" vertical="center"/>
    </xf>
    <xf numFmtId="0" fontId="16" fillId="0" borderId="0" xfId="0" applyFont="1" applyFill="1" applyBorder="1" applyAlignment="1" applyProtection="1">
      <alignment vertical="center"/>
      <protection locked="0"/>
    </xf>
    <xf numFmtId="0" fontId="16" fillId="0" borderId="0" xfId="0" applyFont="1" applyFill="1" applyBorder="1" applyAlignment="1">
      <alignment vertical="center"/>
    </xf>
    <xf numFmtId="165" fontId="8" fillId="0" borderId="0" xfId="2" applyNumberFormat="1" applyFont="1" applyBorder="1" applyAlignment="1">
      <alignment vertical="center"/>
    </xf>
    <xf numFmtId="0" fontId="5" fillId="0" borderId="0" xfId="0" applyFont="1" applyAlignment="1">
      <alignment horizontal="center" vertical="center"/>
    </xf>
    <xf numFmtId="0" fontId="5" fillId="0" borderId="0" xfId="0" applyFont="1"/>
    <xf numFmtId="0" fontId="4" fillId="0" borderId="3" xfId="0" applyFont="1" applyBorder="1" applyAlignment="1">
      <alignment vertical="center"/>
    </xf>
    <xf numFmtId="0" fontId="4" fillId="0" borderId="3" xfId="0" applyFont="1" applyFill="1" applyBorder="1" applyAlignment="1">
      <alignment vertical="center"/>
    </xf>
    <xf numFmtId="3" fontId="4" fillId="0" borderId="3" xfId="0" applyNumberFormat="1" applyFont="1" applyFill="1" applyBorder="1" applyAlignment="1">
      <alignment vertical="center"/>
    </xf>
    <xf numFmtId="0" fontId="0" fillId="0" borderId="3" xfId="0" applyBorder="1" applyAlignment="1">
      <alignment vertical="center"/>
    </xf>
    <xf numFmtId="0" fontId="4" fillId="0" borderId="5" xfId="0" applyFont="1" applyFill="1" applyBorder="1" applyAlignment="1">
      <alignment vertical="center"/>
    </xf>
    <xf numFmtId="0" fontId="0" fillId="0" borderId="4" xfId="0" applyBorder="1" applyAlignment="1">
      <alignment vertical="center"/>
    </xf>
    <xf numFmtId="0" fontId="4" fillId="0" borderId="5" xfId="0" applyFont="1" applyBorder="1" applyAlignment="1">
      <alignment horizontal="left" vertical="center"/>
    </xf>
    <xf numFmtId="0" fontId="4" fillId="0" borderId="5"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4" xfId="0" applyFont="1" applyFill="1" applyBorder="1" applyAlignment="1">
      <alignment vertical="center"/>
    </xf>
    <xf numFmtId="0" fontId="10" fillId="0" borderId="5" xfId="0" applyFont="1" applyBorder="1" applyAlignment="1">
      <alignment vertical="center"/>
    </xf>
    <xf numFmtId="0" fontId="0" fillId="0" borderId="4" xfId="0" applyFill="1" applyBorder="1" applyAlignment="1">
      <alignment vertical="center"/>
    </xf>
    <xf numFmtId="0" fontId="4" fillId="0" borderId="5" xfId="0" applyFont="1" applyFill="1" applyBorder="1" applyAlignment="1">
      <alignment horizontal="left" vertical="center"/>
    </xf>
    <xf numFmtId="0" fontId="6" fillId="0" borderId="4" xfId="0" applyFont="1" applyBorder="1" applyAlignment="1">
      <alignment vertical="center"/>
    </xf>
    <xf numFmtId="0" fontId="14" fillId="0" borderId="5" xfId="0" applyFont="1" applyBorder="1" applyAlignment="1">
      <alignment vertical="center"/>
    </xf>
    <xf numFmtId="0" fontId="4" fillId="0" borderId="0" xfId="0" applyFont="1" applyBorder="1" applyAlignment="1">
      <alignment horizontal="center" vertical="center"/>
    </xf>
    <xf numFmtId="0" fontId="11" fillId="0" borderId="0" xfId="0" applyFont="1" applyAlignment="1">
      <alignment horizontal="center"/>
    </xf>
    <xf numFmtId="0" fontId="15" fillId="0" borderId="0" xfId="0" applyFont="1" applyFill="1" applyBorder="1" applyAlignment="1">
      <alignment horizontal="center"/>
    </xf>
    <xf numFmtId="3" fontId="4"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0" xfId="0" applyFont="1" applyFill="1" applyAlignment="1">
      <alignment horizontal="center" vertical="center"/>
    </xf>
    <xf numFmtId="3" fontId="4" fillId="3" borderId="0" xfId="0" applyNumberFormat="1" applyFont="1" applyFill="1" applyBorder="1" applyAlignment="1">
      <alignment horizontal="center" vertical="center"/>
    </xf>
    <xf numFmtId="0" fontId="4" fillId="0" borderId="6" xfId="0" applyFont="1" applyBorder="1" applyAlignment="1">
      <alignment horizontal="center" vertical="center"/>
    </xf>
    <xf numFmtId="0" fontId="9" fillId="0" borderId="6" xfId="0" applyFont="1" applyBorder="1" applyAlignment="1">
      <alignment horizontal="center" vertical="center"/>
    </xf>
    <xf numFmtId="0" fontId="4" fillId="0" borderId="6" xfId="0" applyFont="1" applyFill="1" applyBorder="1" applyAlignment="1">
      <alignment horizontal="center" vertical="center"/>
    </xf>
    <xf numFmtId="0" fontId="0" fillId="0" borderId="6" xfId="0" applyBorder="1" applyAlignment="1">
      <alignment horizontal="center" vertical="center"/>
    </xf>
    <xf numFmtId="0" fontId="10" fillId="0" borderId="0" xfId="0" applyFont="1" applyBorder="1" applyAlignment="1">
      <alignment horizontal="center" vertical="center"/>
    </xf>
    <xf numFmtId="0" fontId="12" fillId="0" borderId="0" xfId="0" applyFont="1" applyFill="1" applyBorder="1" applyAlignment="1">
      <alignment horizontal="center"/>
    </xf>
    <xf numFmtId="0" fontId="0" fillId="0" borderId="0" xfId="0"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0" fontId="9" fillId="0" borderId="0" xfId="0" applyFont="1" applyFill="1" applyBorder="1" applyAlignment="1">
      <alignment horizontal="right" vertical="center"/>
    </xf>
    <xf numFmtId="0" fontId="5" fillId="0" borderId="0" xfId="0" applyFont="1" applyAlignment="1">
      <alignment horizontal="center" vertical="center" wrapText="1"/>
    </xf>
    <xf numFmtId="0" fontId="0" fillId="0" borderId="0" xfId="0" applyAlignment="1">
      <alignment horizontal="center" vertical="center" wrapText="1"/>
    </xf>
    <xf numFmtId="3" fontId="4" fillId="0" borderId="5" xfId="0" applyNumberFormat="1" applyFont="1" applyFill="1" applyBorder="1" applyAlignment="1">
      <alignment horizontal="center" vertical="center"/>
    </xf>
    <xf numFmtId="0" fontId="1" fillId="0" borderId="0" xfId="0" applyFont="1"/>
    <xf numFmtId="0" fontId="0" fillId="0" borderId="0" xfId="0" applyFill="1" applyBorder="1" applyAlignment="1">
      <alignment vertical="center"/>
    </xf>
    <xf numFmtId="0" fontId="7" fillId="0" borderId="0" xfId="0" applyFont="1" applyFill="1" applyBorder="1" applyAlignment="1">
      <alignment vertical="center"/>
    </xf>
    <xf numFmtId="0" fontId="0" fillId="0" borderId="0" xfId="0" applyFill="1" applyBorder="1"/>
    <xf numFmtId="37" fontId="4" fillId="0" borderId="0" xfId="2" applyNumberFormat="1" applyFont="1" applyFill="1" applyBorder="1" applyAlignment="1">
      <alignment vertical="center"/>
    </xf>
    <xf numFmtId="0" fontId="11" fillId="0" borderId="0" xfId="0" applyFont="1" applyFill="1" applyBorder="1"/>
    <xf numFmtId="0" fontId="3" fillId="0" borderId="0" xfId="0" applyFont="1" applyFill="1" applyBorder="1" applyAlignment="1">
      <alignment horizontal="center" vertical="center"/>
    </xf>
    <xf numFmtId="0" fontId="4" fillId="0" borderId="5" xfId="0" applyFont="1" applyBorder="1" applyAlignment="1">
      <alignment horizontal="center" vertical="center"/>
    </xf>
    <xf numFmtId="0" fontId="4" fillId="0" borderId="5" xfId="0" applyFont="1" applyFill="1" applyBorder="1" applyAlignment="1">
      <alignment horizontal="center" vertical="center"/>
    </xf>
    <xf numFmtId="0" fontId="9" fillId="0" borderId="5" xfId="0" applyFont="1" applyBorder="1" applyAlignment="1">
      <alignment horizontal="center" vertical="center"/>
    </xf>
    <xf numFmtId="0" fontId="9" fillId="6" borderId="3" xfId="0" applyFont="1" applyFill="1" applyBorder="1" applyAlignment="1">
      <alignment horizontal="center" vertical="center"/>
    </xf>
    <xf numFmtId="0" fontId="6" fillId="0" borderId="7" xfId="0" applyFont="1" applyBorder="1" applyAlignment="1">
      <alignment vertical="center"/>
    </xf>
    <xf numFmtId="0" fontId="14" fillId="0" borderId="7" xfId="0" applyFont="1" applyBorder="1" applyAlignment="1">
      <alignment vertical="center"/>
    </xf>
    <xf numFmtId="0" fontId="4" fillId="0" borderId="7" xfId="0" applyFont="1" applyBorder="1" applyAlignment="1">
      <alignment horizontal="center" vertical="center"/>
    </xf>
    <xf numFmtId="164" fontId="4" fillId="0" borderId="3" xfId="0" applyNumberFormat="1" applyFont="1" applyFill="1" applyBorder="1" applyAlignment="1">
      <alignment vertical="center"/>
    </xf>
    <xf numFmtId="0" fontId="4" fillId="0" borderId="8" xfId="0" applyFont="1" applyBorder="1" applyAlignment="1">
      <alignment vertical="center"/>
    </xf>
    <xf numFmtId="0" fontId="1" fillId="0" borderId="0" xfId="0" applyFont="1" applyBorder="1" applyAlignment="1">
      <alignment vertical="center"/>
    </xf>
    <xf numFmtId="0" fontId="1" fillId="0" borderId="0" xfId="0" applyFont="1" applyFill="1" applyBorder="1" applyAlignment="1">
      <alignment vertical="center"/>
    </xf>
    <xf numFmtId="3" fontId="4" fillId="0" borderId="6" xfId="0" applyNumberFormat="1" applyFont="1" applyBorder="1" applyAlignment="1">
      <alignment horizontal="center" vertical="center"/>
    </xf>
    <xf numFmtId="3" fontId="4" fillId="5" borderId="6" xfId="0" applyNumberFormat="1" applyFont="1" applyFill="1" applyBorder="1" applyAlignment="1">
      <alignment horizontal="center" vertical="center"/>
    </xf>
    <xf numFmtId="0" fontId="3" fillId="0" borderId="0" xfId="0" applyNumberFormat="1" applyFont="1" applyFill="1" applyBorder="1" applyAlignment="1">
      <alignment vertical="center"/>
    </xf>
    <xf numFmtId="0" fontId="4" fillId="0" borderId="0" xfId="0" applyNumberFormat="1" applyFont="1" applyAlignment="1">
      <alignment vertical="center"/>
    </xf>
    <xf numFmtId="0" fontId="4" fillId="0" borderId="0" xfId="0" applyNumberFormat="1" applyFont="1" applyFill="1" applyAlignment="1">
      <alignment vertical="center"/>
    </xf>
    <xf numFmtId="0" fontId="0" fillId="0" borderId="0" xfId="0" applyNumberFormat="1" applyAlignment="1">
      <alignment vertical="center"/>
    </xf>
    <xf numFmtId="0" fontId="4" fillId="0" borderId="0" xfId="0" applyNumberFormat="1" applyFont="1" applyFill="1" applyBorder="1" applyAlignment="1">
      <alignment vertical="center"/>
    </xf>
    <xf numFmtId="0" fontId="0" fillId="0" borderId="0" xfId="0" applyNumberFormat="1" applyFill="1" applyBorder="1" applyAlignment="1">
      <alignment vertical="center"/>
    </xf>
    <xf numFmtId="0" fontId="11" fillId="0" borderId="0" xfId="0" applyNumberFormat="1" applyFont="1" applyFill="1" applyBorder="1"/>
    <xf numFmtId="0" fontId="15" fillId="0" borderId="0" xfId="0" applyNumberFormat="1" applyFont="1" applyFill="1" applyBorder="1"/>
    <xf numFmtId="0" fontId="15" fillId="0" borderId="0" xfId="0" applyNumberFormat="1" applyFont="1" applyFill="1" applyBorder="1" applyAlignment="1">
      <alignment vertical="center"/>
    </xf>
    <xf numFmtId="0" fontId="9" fillId="0" borderId="0" xfId="0" applyNumberFormat="1" applyFont="1" applyFill="1" applyBorder="1" applyAlignment="1">
      <alignment horizontal="right" vertical="center"/>
    </xf>
    <xf numFmtId="0" fontId="4" fillId="0" borderId="0" xfId="0" applyNumberFormat="1" applyFont="1" applyBorder="1" applyAlignment="1">
      <alignment vertical="center"/>
    </xf>
    <xf numFmtId="0" fontId="0" fillId="0" borderId="0" xfId="0" applyNumberFormat="1" applyFill="1" applyAlignment="1">
      <alignment vertical="center"/>
    </xf>
    <xf numFmtId="0" fontId="12" fillId="0" borderId="0" xfId="0" applyNumberFormat="1" applyFont="1" applyFill="1" applyBorder="1" applyAlignment="1">
      <alignment vertical="center"/>
    </xf>
    <xf numFmtId="0" fontId="0" fillId="0" borderId="0" xfId="0" applyNumberFormat="1" applyBorder="1" applyAlignment="1">
      <alignment vertical="center"/>
    </xf>
    <xf numFmtId="0" fontId="4" fillId="4" borderId="0" xfId="0" applyNumberFormat="1" applyFont="1" applyFill="1" applyAlignment="1">
      <alignment vertical="center"/>
    </xf>
    <xf numFmtId="0" fontId="3" fillId="0" borderId="0" xfId="0" applyNumberFormat="1" applyFont="1" applyFill="1" applyBorder="1" applyAlignment="1">
      <alignment horizontal="right" vertical="center"/>
    </xf>
    <xf numFmtId="0" fontId="4" fillId="0" borderId="0" xfId="1" applyNumberFormat="1" applyFont="1" applyAlignment="1">
      <alignment vertical="center"/>
    </xf>
    <xf numFmtId="0" fontId="4" fillId="0" borderId="0" xfId="1" applyNumberFormat="1" applyFont="1" applyFill="1" applyAlignment="1">
      <alignment vertical="center"/>
    </xf>
    <xf numFmtId="0" fontId="4" fillId="0" borderId="0" xfId="1" applyNumberFormat="1" applyFont="1" applyFill="1" applyBorder="1" applyAlignment="1">
      <alignment vertical="center"/>
    </xf>
    <xf numFmtId="0" fontId="8" fillId="0" borderId="0" xfId="1" applyNumberFormat="1" applyFont="1" applyFill="1" applyBorder="1" applyAlignment="1">
      <alignment vertical="center"/>
    </xf>
    <xf numFmtId="0" fontId="4" fillId="0" borderId="0" xfId="2" applyNumberFormat="1" applyFont="1" applyFill="1" applyBorder="1" applyAlignment="1">
      <alignment vertical="center"/>
    </xf>
    <xf numFmtId="0" fontId="13" fillId="0" borderId="0" xfId="1" applyNumberFormat="1" applyFont="1" applyFill="1" applyBorder="1" applyAlignment="1">
      <alignment vertical="center"/>
    </xf>
    <xf numFmtId="0" fontId="4" fillId="0" borderId="0" xfId="0" quotePrefix="1" applyNumberFormat="1" applyFont="1" applyFill="1" applyBorder="1" applyAlignment="1">
      <alignment horizontal="center" vertical="center"/>
    </xf>
    <xf numFmtId="0" fontId="4" fillId="0" borderId="0" xfId="0" quotePrefix="1" applyNumberFormat="1" applyFont="1" applyAlignment="1">
      <alignment horizontal="center" vertical="center"/>
    </xf>
    <xf numFmtId="0" fontId="12" fillId="0" borderId="0" xfId="0" quotePrefix="1" applyNumberFormat="1" applyFont="1" applyAlignment="1">
      <alignment horizontal="center" vertical="center"/>
    </xf>
    <xf numFmtId="0" fontId="15" fillId="0" borderId="0" xfId="0" applyNumberFormat="1" applyFont="1" applyAlignment="1">
      <alignment vertical="center"/>
    </xf>
    <xf numFmtId="3" fontId="4" fillId="0" borderId="0" xfId="0" applyNumberFormat="1" applyFont="1" applyFill="1" applyAlignment="1">
      <alignment vertical="center"/>
    </xf>
    <xf numFmtId="0" fontId="20" fillId="0" borderId="0" xfId="0" applyFont="1" applyAlignment="1">
      <alignmen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0" fillId="0" borderId="5" xfId="0" applyBorder="1" applyAlignment="1">
      <alignment vertical="center"/>
    </xf>
    <xf numFmtId="0" fontId="4" fillId="0" borderId="7" xfId="0" applyFont="1" applyFill="1" applyBorder="1" applyAlignment="1">
      <alignment vertical="center"/>
    </xf>
    <xf numFmtId="0" fontId="9" fillId="0" borderId="5" xfId="0" applyFont="1" applyFill="1" applyBorder="1" applyAlignment="1">
      <alignment vertical="center"/>
    </xf>
    <xf numFmtId="0" fontId="0" fillId="0" borderId="5" xfId="0" applyBorder="1" applyAlignment="1">
      <alignment vertical="center"/>
    </xf>
    <xf numFmtId="0" fontId="1" fillId="0" borderId="0" xfId="0" applyFont="1" applyAlignment="1">
      <alignment vertical="center"/>
    </xf>
    <xf numFmtId="0" fontId="5" fillId="0" borderId="0" xfId="0" applyFont="1" applyAlignment="1">
      <alignment horizontal="center" vertical="center" wrapText="1"/>
    </xf>
    <xf numFmtId="0" fontId="0" fillId="0" borderId="0" xfId="0" applyAlignment="1">
      <alignment horizontal="center" vertical="center" wrapText="1"/>
    </xf>
    <xf numFmtId="0" fontId="0" fillId="0" borderId="5" xfId="0" applyBorder="1" applyAlignment="1">
      <alignment vertical="center"/>
    </xf>
    <xf numFmtId="3" fontId="4" fillId="5" borderId="6" xfId="0" applyNumberFormat="1" applyFont="1" applyFill="1" applyBorder="1" applyAlignment="1">
      <alignment horizontal="left" vertical="center"/>
    </xf>
    <xf numFmtId="3" fontId="4" fillId="5" borderId="5" xfId="0" applyNumberFormat="1" applyFont="1" applyFill="1" applyBorder="1" applyAlignment="1">
      <alignment horizontal="left" vertical="center"/>
    </xf>
    <xf numFmtId="0" fontId="0" fillId="0" borderId="5" xfId="0" applyBorder="1" applyAlignment="1">
      <alignment vertical="center"/>
    </xf>
    <xf numFmtId="0" fontId="4" fillId="0" borderId="4" xfId="0" applyFont="1" applyBorder="1" applyAlignment="1">
      <alignment horizontal="left" vertical="center"/>
    </xf>
    <xf numFmtId="0" fontId="0" fillId="0" borderId="5" xfId="0" applyBorder="1" applyAlignment="1">
      <alignment vertical="center"/>
    </xf>
    <xf numFmtId="0" fontId="0" fillId="0" borderId="5" xfId="0" applyBorder="1" applyAlignment="1">
      <alignment vertical="center"/>
    </xf>
    <xf numFmtId="3" fontId="4" fillId="5" borderId="9" xfId="0" applyNumberFormat="1" applyFont="1" applyFill="1" applyBorder="1" applyAlignment="1">
      <alignment horizontal="left" vertical="center"/>
    </xf>
    <xf numFmtId="3" fontId="4" fillId="5" borderId="7" xfId="0" applyNumberFormat="1" applyFont="1" applyFill="1" applyBorder="1" applyAlignment="1">
      <alignment horizontal="left" vertical="center"/>
    </xf>
    <xf numFmtId="0" fontId="10" fillId="0" borderId="0" xfId="0" applyFont="1" applyFill="1" applyBorder="1" applyAlignment="1">
      <alignment vertical="center"/>
    </xf>
    <xf numFmtId="0" fontId="0" fillId="0" borderId="0" xfId="0" applyFill="1" applyBorder="1" applyAlignment="1">
      <alignment vertical="center"/>
    </xf>
    <xf numFmtId="0" fontId="13" fillId="0" borderId="0" xfId="0" applyFont="1" applyFill="1" applyBorder="1" applyAlignment="1">
      <alignment horizontal="right" vertical="center" wrapText="1"/>
    </xf>
    <xf numFmtId="0" fontId="0" fillId="0" borderId="0" xfId="0" applyFill="1" applyBorder="1" applyAlignment="1">
      <alignment horizontal="right" vertical="center" wrapText="1"/>
    </xf>
    <xf numFmtId="0" fontId="0" fillId="0" borderId="0" xfId="0" applyAlignment="1">
      <alignment vertical="center"/>
    </xf>
    <xf numFmtId="0" fontId="13" fillId="0" borderId="0" xfId="0" applyFont="1" applyBorder="1" applyAlignment="1">
      <alignment vertical="center"/>
    </xf>
    <xf numFmtId="0" fontId="9" fillId="0" borderId="0" xfId="0" applyFont="1" applyFill="1" applyBorder="1" applyAlignment="1">
      <alignment horizontal="right" vertical="center"/>
    </xf>
    <xf numFmtId="0" fontId="7" fillId="0" borderId="4" xfId="0" applyFont="1" applyBorder="1" applyAlignment="1">
      <alignment vertical="center"/>
    </xf>
    <xf numFmtId="0" fontId="7" fillId="0" borderId="5" xfId="0" applyFont="1" applyBorder="1" applyAlignment="1">
      <alignment vertical="center"/>
    </xf>
    <xf numFmtId="0" fontId="0" fillId="0" borderId="5" xfId="0" applyBorder="1" applyAlignment="1">
      <alignment vertical="center"/>
    </xf>
    <xf numFmtId="0" fontId="1" fillId="0" borderId="0" xfId="0" applyFont="1" applyAlignment="1">
      <alignment horizontal="left" vertical="center" wrapText="1"/>
    </xf>
  </cellXfs>
  <cellStyles count="3">
    <cellStyle name="Currency" xfId="1" builtinId="4"/>
    <cellStyle name="Currency 2" xfId="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0099"/>
      <rgbColor rgb="00339966"/>
      <rgbColor rgb="00003300"/>
      <rgbColor rgb="00333300"/>
      <rgbColor rgb="00993300"/>
      <rgbColor rgb="00993366"/>
      <rgbColor rgb="000000CC"/>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63"/>
  <sheetViews>
    <sheetView tabSelected="1" zoomScaleNormal="100" zoomScaleSheetLayoutView="115" workbookViewId="0">
      <selection activeCell="E6" sqref="E6"/>
    </sheetView>
  </sheetViews>
  <sheetFormatPr defaultRowHeight="12.75" x14ac:dyDescent="0.2"/>
  <cols>
    <col min="1" max="1" width="22.28515625" customWidth="1"/>
    <col min="2" max="2" width="3.28515625" style="94" customWidth="1"/>
    <col min="3" max="3" width="1.42578125" style="94" customWidth="1"/>
    <col min="4" max="4" width="51.42578125" style="94" customWidth="1"/>
    <col min="5" max="5" width="10.28515625" style="22" bestFit="1" customWidth="1"/>
    <col min="6" max="6" width="6.85546875" style="22" customWidth="1"/>
    <col min="7" max="7" width="11.140625" style="22" bestFit="1" customWidth="1"/>
    <col min="8" max="8" width="13" style="94" customWidth="1"/>
    <col min="9" max="9" width="21.7109375" style="94" hidden="1" customWidth="1"/>
    <col min="10" max="10" width="3.42578125" style="127" hidden="1" customWidth="1"/>
    <col min="11" max="11" width="18.140625" style="127" customWidth="1"/>
    <col min="12" max="12" width="9.140625" customWidth="1"/>
    <col min="13" max="16" width="9.42578125" style="22" customWidth="1"/>
    <col min="17" max="18" width="9.42578125" customWidth="1"/>
    <col min="19" max="19" width="4.42578125" customWidth="1"/>
    <col min="20" max="20" width="2.85546875" customWidth="1"/>
    <col min="21" max="24" width="9.42578125" customWidth="1"/>
    <col min="25" max="30" width="9.140625" customWidth="1"/>
  </cols>
  <sheetData>
    <row r="1" spans="1:24" s="1" customFormat="1" ht="13.5" thickBot="1" x14ac:dyDescent="0.25">
      <c r="B1" s="4"/>
      <c r="C1" s="8"/>
      <c r="D1" s="5" t="s">
        <v>0</v>
      </c>
      <c r="E1" s="6" t="s">
        <v>1</v>
      </c>
      <c r="F1" s="7" t="s">
        <v>13</v>
      </c>
      <c r="G1" s="7" t="s">
        <v>14</v>
      </c>
      <c r="H1" s="7" t="s">
        <v>15</v>
      </c>
      <c r="I1" s="110"/>
      <c r="J1" s="124"/>
      <c r="K1" s="139"/>
      <c r="L1"/>
      <c r="M1" s="22"/>
      <c r="N1" s="22"/>
      <c r="O1" s="22"/>
      <c r="P1" s="20"/>
    </row>
    <row r="2" spans="1:24" x14ac:dyDescent="0.2">
      <c r="B2" s="178" t="s">
        <v>4</v>
      </c>
      <c r="C2" s="179"/>
      <c r="D2" s="180"/>
      <c r="E2" s="122"/>
      <c r="F2" s="88"/>
      <c r="G2" s="88"/>
      <c r="H2" s="62"/>
      <c r="I2" s="10">
        <v>10629.791800000001</v>
      </c>
      <c r="J2" s="125">
        <v>209012</v>
      </c>
      <c r="K2" s="140"/>
    </row>
    <row r="3" spans="1:24" x14ac:dyDescent="0.2">
      <c r="B3" s="152"/>
      <c r="C3" s="153"/>
      <c r="D3" s="66"/>
      <c r="E3" s="122"/>
      <c r="F3" s="88"/>
      <c r="G3" s="88"/>
      <c r="H3" s="62"/>
      <c r="I3" s="14">
        <v>40579.65</v>
      </c>
      <c r="J3" s="125"/>
      <c r="K3" s="140"/>
      <c r="L3" s="61"/>
      <c r="M3" s="60"/>
      <c r="N3" s="60"/>
      <c r="O3" s="60"/>
      <c r="P3" s="60"/>
      <c r="Q3" s="60"/>
      <c r="R3" s="60"/>
      <c r="S3" s="60"/>
      <c r="T3" s="60"/>
      <c r="U3" s="60"/>
      <c r="V3" s="60"/>
      <c r="W3" s="60"/>
      <c r="X3" s="60"/>
    </row>
    <row r="4" spans="1:24" x14ac:dyDescent="0.2">
      <c r="A4" s="120" t="s">
        <v>41</v>
      </c>
      <c r="B4" s="70"/>
      <c r="C4" s="154"/>
      <c r="D4" s="163" t="s">
        <v>70</v>
      </c>
      <c r="E4" s="123">
        <v>15000</v>
      </c>
      <c r="F4" s="123" t="s">
        <v>71</v>
      </c>
      <c r="G4" s="88"/>
      <c r="H4" s="62"/>
      <c r="I4" s="10">
        <f>SUM(I2:I3)</f>
        <v>51209.441800000001</v>
      </c>
      <c r="J4" s="125"/>
      <c r="K4" s="140"/>
      <c r="L4" s="61"/>
      <c r="M4" s="60"/>
      <c r="N4" s="60"/>
      <c r="O4" s="60"/>
      <c r="P4" s="60"/>
      <c r="Q4" s="60"/>
      <c r="R4" s="60"/>
      <c r="S4" s="60"/>
      <c r="T4" s="60"/>
      <c r="U4" s="60"/>
      <c r="V4" s="60"/>
      <c r="W4" s="60"/>
      <c r="X4" s="60"/>
    </row>
    <row r="5" spans="1:24" x14ac:dyDescent="0.2">
      <c r="A5" s="120" t="s">
        <v>42</v>
      </c>
      <c r="B5" s="70"/>
      <c r="C5" s="154"/>
      <c r="D5" s="163" t="s">
        <v>12</v>
      </c>
      <c r="E5" s="123">
        <v>18000</v>
      </c>
      <c r="F5" s="123" t="s">
        <v>71</v>
      </c>
      <c r="G5" s="88"/>
      <c r="H5" s="62"/>
      <c r="I5" s="14"/>
      <c r="J5" s="150"/>
      <c r="K5" s="141"/>
    </row>
    <row r="6" spans="1:24" x14ac:dyDescent="0.2">
      <c r="A6" s="120" t="s">
        <v>43</v>
      </c>
      <c r="B6" s="70"/>
      <c r="C6" s="154"/>
      <c r="D6" s="163" t="str">
        <f>VLOOKUP(A6,'QTO ITEMS'!$A$1:$D$58,2,FALSE)</f>
        <v>Subgrade Prep for Roadways (5' Behind ROW Ea. Side)</v>
      </c>
      <c r="E6" s="123">
        <f>VLOOKUP(A6,'QTO ITEMS'!$A$1:$D$58,3,FALSE)</f>
        <v>107278.6</v>
      </c>
      <c r="F6" s="123" t="str">
        <f>VLOOKUP(A6,'QTO ITEMS'!$A$1:$D$58,4,FALSE)</f>
        <v>SQFT</v>
      </c>
      <c r="G6" s="88"/>
      <c r="H6" s="62"/>
      <c r="I6" s="10"/>
      <c r="J6" s="126"/>
      <c r="K6" s="141"/>
    </row>
    <row r="7" spans="1:24" x14ac:dyDescent="0.2">
      <c r="A7" s="120" t="s">
        <v>17</v>
      </c>
      <c r="B7" s="70"/>
      <c r="C7" s="154"/>
      <c r="D7" s="163" t="str">
        <f>VLOOKUP(A7,'QTO ITEMS'!$A$1:$D$58,2,FALSE)</f>
        <v>3" PG 64-22 Asphalt (Pavement Section)</v>
      </c>
      <c r="E7" s="123">
        <f>VLOOKUP(A7,'QTO ITEMS'!$A$1:$D$58,3,FALSE)</f>
        <v>41341.5</v>
      </c>
      <c r="F7" s="123" t="str">
        <f>VLOOKUP(A7,'QTO ITEMS'!$A$1:$D$58,4,FALSE)</f>
        <v>SQFT</v>
      </c>
      <c r="G7" s="88"/>
      <c r="H7" s="62"/>
      <c r="I7" s="10"/>
      <c r="J7" s="126"/>
    </row>
    <row r="8" spans="1:24" x14ac:dyDescent="0.2">
      <c r="A8" s="120" t="s">
        <v>18</v>
      </c>
      <c r="B8" s="70"/>
      <c r="C8" s="154"/>
      <c r="D8" s="163" t="str">
        <f>VLOOKUP(A8,'QTO ITEMS'!$A$1:$D$58,2,FALSE)</f>
        <v>4" PG 64-22 Asphalt (Pavement Section)</v>
      </c>
      <c r="E8" s="123">
        <f>VLOOKUP(A8,'QTO ITEMS'!$A$1:$D$58,3,FALSE)</f>
        <v>3059.03</v>
      </c>
      <c r="F8" s="123" t="str">
        <f>VLOOKUP(A8,'QTO ITEMS'!$A$1:$D$58,4,FALSE)</f>
        <v>SQFT</v>
      </c>
      <c r="G8" s="88"/>
      <c r="H8" s="62"/>
      <c r="I8" s="10"/>
      <c r="J8" s="126"/>
    </row>
    <row r="9" spans="1:24" x14ac:dyDescent="0.2">
      <c r="A9" s="120" t="s">
        <v>19</v>
      </c>
      <c r="B9" s="70"/>
      <c r="C9" s="154"/>
      <c r="D9" s="163" t="str">
        <f>VLOOKUP(A9,'QTO ITEMS'!$A$1:$D$58,2,FALSE)</f>
        <v>8" Granular Base Course, Lip to Lip</v>
      </c>
      <c r="E9" s="123">
        <f>VLOOKUP(A9,'QTO ITEMS'!$A$1:$D$58,3,FALSE)</f>
        <v>44400.53</v>
      </c>
      <c r="F9" s="123" t="str">
        <f>VLOOKUP(A9,'QTO ITEMS'!$A$1:$D$58,4,FALSE)</f>
        <v>SQFT</v>
      </c>
      <c r="G9" s="88"/>
      <c r="H9" s="62"/>
      <c r="I9" s="10"/>
      <c r="J9" s="126"/>
      <c r="M9"/>
      <c r="N9"/>
      <c r="O9"/>
    </row>
    <row r="10" spans="1:24" x14ac:dyDescent="0.2">
      <c r="A10" s="120" t="s">
        <v>20</v>
      </c>
      <c r="B10" s="70"/>
      <c r="C10" s="154"/>
      <c r="D10" s="163" t="str">
        <f>VLOOKUP(A10,'QTO ITEMS'!$A$1:$D$58,2,FALSE)</f>
        <v>Roadway Over excavation and Import (25% for 18" TBC to TBC)</v>
      </c>
      <c r="E10" s="123">
        <f>VLOOKUP(A10,'QTO ITEMS'!$A$1:$D$58,3,FALSE)</f>
        <v>734.43</v>
      </c>
      <c r="F10" s="123" t="str">
        <f>VLOOKUP(A10,'QTO ITEMS'!$A$1:$D$58,4,FALSE)</f>
        <v>CY</v>
      </c>
      <c r="G10" s="88"/>
      <c r="H10" s="62"/>
      <c r="I10" s="10"/>
      <c r="J10" s="126"/>
      <c r="M10"/>
      <c r="N10"/>
      <c r="O10"/>
    </row>
    <row r="11" spans="1:24" x14ac:dyDescent="0.2">
      <c r="A11" s="120" t="s">
        <v>21</v>
      </c>
      <c r="B11" s="70"/>
      <c r="C11" s="154"/>
      <c r="D11" s="163" t="str">
        <f>VLOOKUP(A11,'QTO ITEMS'!$A$1:$D$1158,2,FALSE)</f>
        <v>2.5-foot Curb and Gutter with Base Course</v>
      </c>
      <c r="E11" s="123">
        <f>VLOOKUP(A11,'QTO ITEMS'!$A$1:$D$58,3,FALSE)</f>
        <v>3272.4270000000001</v>
      </c>
      <c r="F11" s="123" t="str">
        <f>VLOOKUP(A11,'QTO ITEMS'!$A$1:$D$58,4,FALSE)</f>
        <v>LNFT</v>
      </c>
      <c r="G11" s="88"/>
      <c r="H11" s="62"/>
      <c r="I11" s="10"/>
      <c r="J11" s="126"/>
      <c r="M11"/>
      <c r="N11"/>
      <c r="O11"/>
    </row>
    <row r="12" spans="1:24" x14ac:dyDescent="0.2">
      <c r="A12" s="120" t="s">
        <v>22</v>
      </c>
      <c r="B12" s="70"/>
      <c r="C12" s="154"/>
      <c r="D12" s="163" t="str">
        <f>VLOOKUP(A12,'QTO ITEMS'!$A$1:$D$1158,2,FALSE)</f>
        <v>5' wide Sidewalk (5" thick) with Base Course</v>
      </c>
      <c r="E12" s="123">
        <f>VLOOKUP(A12,'QTO ITEMS'!$A$1:$D$58,3,FALSE)</f>
        <v>2910.8209999999999</v>
      </c>
      <c r="F12" s="123" t="str">
        <f>VLOOKUP(A12,'QTO ITEMS'!$A$1:$D$58,4,FALSE)</f>
        <v>LNFT</v>
      </c>
      <c r="G12" s="88"/>
      <c r="H12" s="62"/>
      <c r="I12" s="10"/>
      <c r="J12" s="126"/>
      <c r="M12"/>
      <c r="N12"/>
      <c r="O12"/>
    </row>
    <row r="13" spans="1:24" x14ac:dyDescent="0.2">
      <c r="A13" s="120" t="s">
        <v>23</v>
      </c>
      <c r="B13" s="70"/>
      <c r="C13" s="154"/>
      <c r="D13" s="163" t="str">
        <f>VLOOKUP(A13,'QTO ITEMS'!$A$1:$D$1158,2,FALSE)</f>
        <v>8' Wide Sidewalk (5" thick) with Base Course</v>
      </c>
      <c r="E13" s="123">
        <f>VLOOKUP(A13,'QTO ITEMS'!$A$1:$D$58,3,FALSE)</f>
        <v>491.96499999999997</v>
      </c>
      <c r="F13" s="123" t="str">
        <f>VLOOKUP(A13,'QTO ITEMS'!$A$1:$D$58,4,FALSE)</f>
        <v>LNFT</v>
      </c>
      <c r="G13" s="88"/>
      <c r="H13" s="62"/>
      <c r="I13" s="10"/>
      <c r="J13" s="126"/>
      <c r="K13" s="142"/>
      <c r="L13" s="107"/>
      <c r="M13"/>
      <c r="N13"/>
      <c r="O13"/>
      <c r="Q13" s="22"/>
    </row>
    <row r="14" spans="1:24" x14ac:dyDescent="0.2">
      <c r="A14" s="120" t="s">
        <v>44</v>
      </c>
      <c r="B14" s="70"/>
      <c r="C14" s="154"/>
      <c r="D14" s="163" t="str">
        <f>VLOOKUP(A14,'QTO ITEMS'!$A$1:$D$1158,2,FALSE)</f>
        <v>Subgrade Prep for Lanes ROW to ROW</v>
      </c>
      <c r="E14" s="123">
        <f>VLOOKUP(A14,'QTO ITEMS'!$A$1:$D$58,3,FALSE)</f>
        <v>3000</v>
      </c>
      <c r="F14" s="123" t="str">
        <f>VLOOKUP(A14,'QTO ITEMS'!$A$1:$D$58,4,FALSE)</f>
        <v>SQFT</v>
      </c>
      <c r="G14" s="88"/>
      <c r="H14" s="62"/>
      <c r="I14" s="10"/>
      <c r="J14" s="126"/>
      <c r="K14" s="142"/>
      <c r="L14" s="107"/>
      <c r="M14"/>
      <c r="N14"/>
      <c r="O14"/>
      <c r="Q14" s="22"/>
    </row>
    <row r="15" spans="1:24" x14ac:dyDescent="0.2">
      <c r="A15" s="120" t="s">
        <v>24</v>
      </c>
      <c r="B15" s="70"/>
      <c r="C15" s="154"/>
      <c r="D15" s="163" t="str">
        <f>VLOOKUP(A15,'QTO ITEMS'!$A$1:$D$1158,2,FALSE)</f>
        <v>Lane 6" Granular Base Course ROW to ROW</v>
      </c>
      <c r="E15" s="123">
        <f>VLOOKUP(A15,'QTO ITEMS'!$A$1:$D$58,3,FALSE)</f>
        <v>3000</v>
      </c>
      <c r="F15" s="123" t="str">
        <f>VLOOKUP(A15,'QTO ITEMS'!$A$1:$D$58,4,FALSE)</f>
        <v>SQFT</v>
      </c>
      <c r="G15" s="88"/>
      <c r="H15" s="62"/>
      <c r="I15" s="10"/>
      <c r="J15" s="126"/>
      <c r="K15" s="142"/>
      <c r="L15" s="107"/>
      <c r="M15"/>
      <c r="N15"/>
      <c r="O15"/>
      <c r="Q15" s="22"/>
    </row>
    <row r="16" spans="1:24" x14ac:dyDescent="0.2">
      <c r="A16" s="120" t="s">
        <v>25</v>
      </c>
      <c r="B16" s="70"/>
      <c r="C16" s="154"/>
      <c r="D16" s="163" t="str">
        <f>VLOOKUP(A16,'QTO ITEMS'!$A$1:$D$1158,2,FALSE)</f>
        <v>Lane 6" 4000 psi Concrete</v>
      </c>
      <c r="E16" s="123">
        <f>VLOOKUP(A16,'QTO ITEMS'!$A$1:$D$58,3,FALSE)</f>
        <v>2400</v>
      </c>
      <c r="F16" s="123" t="str">
        <f>VLOOKUP(A16,'QTO ITEMS'!$A$1:$D$58,4,FALSE)</f>
        <v>SQFT</v>
      </c>
      <c r="G16" s="88"/>
      <c r="H16" s="62"/>
      <c r="I16" s="10"/>
      <c r="J16" s="126"/>
      <c r="K16" s="142"/>
      <c r="L16" s="107"/>
      <c r="M16"/>
      <c r="N16"/>
      <c r="O16"/>
      <c r="Q16" s="22"/>
    </row>
    <row r="17" spans="1:17" x14ac:dyDescent="0.2">
      <c r="A17" s="120" t="s">
        <v>77</v>
      </c>
      <c r="B17" s="70"/>
      <c r="C17" s="158"/>
      <c r="D17" s="163" t="str">
        <f>VLOOKUP(A17,'QTO ITEMS'!$A$1:$D$1158,2,FALSE)</f>
        <v>Lane Drive Approach with Base Course</v>
      </c>
      <c r="E17" s="123">
        <f>VLOOKUP(A17,'QTO ITEMS'!$A$1:$D$58,3,FALSE)</f>
        <v>1</v>
      </c>
      <c r="F17" s="123" t="str">
        <f>VLOOKUP(A17,'QTO ITEMS'!$A$1:$D$58,4,FALSE)</f>
        <v>EACH</v>
      </c>
      <c r="G17" s="88"/>
      <c r="H17" s="62"/>
      <c r="I17" s="10"/>
      <c r="J17" s="126"/>
      <c r="K17" s="142"/>
      <c r="L17" s="107"/>
      <c r="M17"/>
      <c r="N17"/>
      <c r="O17"/>
      <c r="Q17" s="22"/>
    </row>
    <row r="18" spans="1:17" x14ac:dyDescent="0.2">
      <c r="A18" s="120" t="s">
        <v>78</v>
      </c>
      <c r="B18" s="70"/>
      <c r="C18" s="162"/>
      <c r="D18" s="163" t="str">
        <f>VLOOKUP(A18,'QTO ITEMS'!$A$1:$D$1158,2,FALSE)</f>
        <v>Sidewalk Handicap Ramps W/ Base Course</v>
      </c>
      <c r="E18" s="123">
        <f>VLOOKUP(A18,'QTO ITEMS'!$A$1:$D$58,3,FALSE)</f>
        <v>11</v>
      </c>
      <c r="F18" s="123" t="str">
        <f>VLOOKUP(A18,'QTO ITEMS'!$A$1:$D$58,4,FALSE)</f>
        <v>EACH</v>
      </c>
      <c r="G18" s="88"/>
      <c r="H18" s="62"/>
      <c r="I18" s="10"/>
      <c r="J18" s="126"/>
      <c r="K18" s="142"/>
      <c r="L18" s="107"/>
      <c r="M18"/>
      <c r="N18"/>
      <c r="O18"/>
      <c r="Q18" s="22"/>
    </row>
    <row r="19" spans="1:17" x14ac:dyDescent="0.2">
      <c r="A19" s="120" t="s">
        <v>79</v>
      </c>
      <c r="B19" s="70"/>
      <c r="C19" s="162"/>
      <c r="D19" s="163" t="str">
        <f>VLOOKUP(A19,'QTO ITEMS'!$A$1:$D$1158,2,FALSE)</f>
        <v>Cold Weather Add-on* 2.5 ft Curb &amp; Gutter</v>
      </c>
      <c r="E19" s="123">
        <f>VLOOKUP(A19,'QTO ITEMS'!$A$1:$D$58,3,FALSE)</f>
        <v>3272.4270000000001</v>
      </c>
      <c r="F19" s="123" t="str">
        <f>VLOOKUP(A19,'QTO ITEMS'!$A$1:$D$58,4,FALSE)</f>
        <v>LNFT</v>
      </c>
      <c r="G19" s="88"/>
      <c r="H19" s="62"/>
      <c r="I19" s="10"/>
      <c r="J19" s="126"/>
      <c r="K19" s="142"/>
      <c r="L19" s="107"/>
      <c r="M19"/>
      <c r="N19"/>
      <c r="O19"/>
      <c r="Q19" s="22"/>
    </row>
    <row r="20" spans="1:17" x14ac:dyDescent="0.2">
      <c r="A20" s="120" t="s">
        <v>80</v>
      </c>
      <c r="B20" s="70"/>
      <c r="C20" s="162"/>
      <c r="D20" s="163" t="str">
        <f>VLOOKUP(A20,'QTO ITEMS'!$A$1:$D$1158,2,FALSE)</f>
        <v xml:space="preserve">Cold Weather Add-on* 5' Sidewalk </v>
      </c>
      <c r="E20" s="123">
        <f>VLOOKUP(A20,'QTO ITEMS'!$A$1:$D$58,3,FALSE)</f>
        <v>2910.8209999999999</v>
      </c>
      <c r="F20" s="123" t="str">
        <f>VLOOKUP(A20,'QTO ITEMS'!$A$1:$D$58,4,FALSE)</f>
        <v>LNFT</v>
      </c>
      <c r="G20" s="88"/>
      <c r="H20" s="62"/>
      <c r="I20" s="10"/>
      <c r="J20" s="126"/>
      <c r="K20" s="142"/>
      <c r="L20" s="107"/>
      <c r="M20"/>
      <c r="N20"/>
      <c r="O20"/>
      <c r="Q20" s="22"/>
    </row>
    <row r="21" spans="1:17" x14ac:dyDescent="0.2">
      <c r="A21" s="120" t="s">
        <v>89</v>
      </c>
      <c r="B21" s="70"/>
      <c r="C21" s="165"/>
      <c r="D21" s="163" t="str">
        <f>VLOOKUP(A21,'QTO ITEMS'!$A$1:$D$1158,2,FALSE)</f>
        <v xml:space="preserve">Cold Weather Add-on* 8' Sidewalk </v>
      </c>
      <c r="E21" s="123">
        <f>VLOOKUP(A21,'QTO ITEMS'!$A$1:$D$58,3,FALSE)</f>
        <v>491.96499999999997</v>
      </c>
      <c r="F21" s="123" t="str">
        <f>VLOOKUP(A21,'QTO ITEMS'!$A$1:$D$58,4,FALSE)</f>
        <v>LNFT</v>
      </c>
      <c r="G21" s="88"/>
      <c r="H21" s="62"/>
      <c r="I21" s="10"/>
      <c r="J21" s="126"/>
      <c r="K21" s="142"/>
      <c r="L21" s="107"/>
      <c r="M21"/>
      <c r="N21"/>
      <c r="O21"/>
      <c r="Q21" s="22"/>
    </row>
    <row r="22" spans="1:17" x14ac:dyDescent="0.2">
      <c r="A22" s="120" t="s">
        <v>87</v>
      </c>
      <c r="B22" s="70"/>
      <c r="C22" s="165"/>
      <c r="D22" s="163" t="str">
        <f>VLOOKUP(A22,'QTO ITEMS'!$A$1:$D$1158,2,FALSE)</f>
        <v>Cold Weather Add-on* Alley Drive Approach</v>
      </c>
      <c r="E22" s="123">
        <f>VLOOKUP(A22,'QTO ITEMS'!$A$1:$D$58,3,FALSE)</f>
        <v>1</v>
      </c>
      <c r="F22" s="123" t="str">
        <f>VLOOKUP(A22,'QTO ITEMS'!$A$1:$D$58,4,FALSE)</f>
        <v>EACH</v>
      </c>
      <c r="G22" s="88"/>
      <c r="H22" s="62"/>
      <c r="I22" s="10"/>
      <c r="J22" s="126"/>
      <c r="K22" s="142"/>
      <c r="L22" s="107"/>
      <c r="M22"/>
      <c r="N22"/>
      <c r="O22"/>
      <c r="Q22" s="22"/>
    </row>
    <row r="23" spans="1:17" x14ac:dyDescent="0.2">
      <c r="A23" s="120" t="s">
        <v>90</v>
      </c>
      <c r="B23" s="70"/>
      <c r="C23" s="167"/>
      <c r="D23" s="163" t="str">
        <f>VLOOKUP(A23,'QTO ITEMS'!$A$1:$D$1158,2,FALSE)</f>
        <v>Demo Sidewalk Handicap Ramps</v>
      </c>
      <c r="E23" s="123">
        <f>VLOOKUP(A23,'QTO ITEMS'!$A$1:$D$58,3,FALSE)</f>
        <v>2</v>
      </c>
      <c r="F23" s="123" t="str">
        <f>VLOOKUP(A23,'QTO ITEMS'!$A$1:$D$58,4,FALSE)</f>
        <v>EACH</v>
      </c>
      <c r="G23" s="88"/>
      <c r="H23" s="62"/>
      <c r="I23" s="10"/>
      <c r="J23" s="126"/>
      <c r="K23" s="142"/>
      <c r="L23" s="107"/>
      <c r="M23"/>
      <c r="N23"/>
      <c r="O23"/>
      <c r="Q23" s="22"/>
    </row>
    <row r="24" spans="1:17" x14ac:dyDescent="0.2">
      <c r="A24" s="120" t="s">
        <v>96</v>
      </c>
      <c r="B24" s="70"/>
      <c r="C24" s="168"/>
      <c r="D24" s="163" t="str">
        <f>VLOOKUP(A24,'QTO ITEMS'!$A$1:$D$1158,2,FALSE)</f>
        <v>Demo 5' Sidewalk</v>
      </c>
      <c r="E24" s="123">
        <f>VLOOKUP(A24,'QTO ITEMS'!$A$1:$D$58,3,FALSE)</f>
        <v>51</v>
      </c>
      <c r="F24" s="123" t="str">
        <f>VLOOKUP(A24,'QTO ITEMS'!$A$1:$D$58,4,FALSE)</f>
        <v>LNFT</v>
      </c>
      <c r="G24" s="88"/>
      <c r="H24" s="62"/>
      <c r="I24" s="10"/>
      <c r="J24" s="126"/>
      <c r="K24" s="142"/>
      <c r="L24" s="107"/>
      <c r="M24"/>
      <c r="N24"/>
      <c r="O24"/>
      <c r="Q24" s="22"/>
    </row>
    <row r="25" spans="1:17" x14ac:dyDescent="0.2">
      <c r="A25" s="120" t="s">
        <v>97</v>
      </c>
      <c r="B25" s="70"/>
      <c r="C25" s="168"/>
      <c r="D25" s="163" t="str">
        <f>VLOOKUP(A25,'QTO ITEMS'!$A$1:$D$1158,2,FALSE)</f>
        <v>Demo Existing Curb &amp; Gutter</v>
      </c>
      <c r="E25" s="123">
        <f>VLOOKUP(A25,'QTO ITEMS'!$A$1:$D$58,3,FALSE)</f>
        <v>199.40899999999999</v>
      </c>
      <c r="F25" s="123" t="str">
        <f>VLOOKUP(A25,'QTO ITEMS'!$A$1:$D$58,4,FALSE)</f>
        <v>LNFT</v>
      </c>
      <c r="G25" s="88"/>
      <c r="H25" s="62"/>
      <c r="I25" s="10"/>
      <c r="J25" s="126"/>
      <c r="K25" s="142"/>
      <c r="L25" s="107"/>
      <c r="M25"/>
      <c r="N25"/>
      <c r="O25"/>
      <c r="Q25" s="22"/>
    </row>
    <row r="26" spans="1:17" x14ac:dyDescent="0.2">
      <c r="A26" s="120" t="s">
        <v>98</v>
      </c>
      <c r="B26" s="70"/>
      <c r="C26" s="168"/>
      <c r="D26" s="163" t="str">
        <f>VLOOKUP(A26,'QTO ITEMS'!$A$1:$D$1158,2,FALSE)</f>
        <v>Demo Existing Asphalt</v>
      </c>
      <c r="E26" s="123">
        <f>VLOOKUP(A26,'QTO ITEMS'!$A$1:$D$58,3,FALSE)</f>
        <v>3059.03</v>
      </c>
      <c r="F26" s="123" t="str">
        <f>VLOOKUP(A26,'QTO ITEMS'!$A$1:$D$58,4,FALSE)</f>
        <v>SQFT</v>
      </c>
      <c r="G26" s="88"/>
      <c r="H26" s="62"/>
      <c r="I26" s="10"/>
      <c r="J26" s="126"/>
      <c r="K26" s="142"/>
      <c r="L26" s="107"/>
      <c r="M26"/>
      <c r="N26"/>
      <c r="O26"/>
      <c r="Q26" s="22"/>
    </row>
    <row r="27" spans="1:17" x14ac:dyDescent="0.2">
      <c r="A27" s="120" t="s">
        <v>99</v>
      </c>
      <c r="B27" s="70"/>
      <c r="C27" s="168"/>
      <c r="D27" s="163" t="str">
        <f>VLOOKUP(A27,'QTO ITEMS'!$A$1:$D$1158,2,FALSE)</f>
        <v>Temporary Turn Around</v>
      </c>
      <c r="E27" s="123">
        <f>VLOOKUP(A27,'QTO ITEMS'!$A$1:$D$58,3,FALSE)</f>
        <v>2</v>
      </c>
      <c r="F27" s="123" t="str">
        <f>VLOOKUP(A27,'QTO ITEMS'!$A$1:$D$58,4,FALSE)</f>
        <v>EACH</v>
      </c>
      <c r="G27" s="88"/>
      <c r="H27" s="62"/>
      <c r="I27" s="10"/>
      <c r="J27" s="126"/>
      <c r="K27" s="142"/>
      <c r="L27" s="107"/>
      <c r="M27"/>
      <c r="N27"/>
      <c r="O27"/>
      <c r="Q27" s="22"/>
    </row>
    <row r="28" spans="1:17" x14ac:dyDescent="0.2">
      <c r="A28" s="120" t="s">
        <v>100</v>
      </c>
      <c r="B28" s="70"/>
      <c r="C28" s="168"/>
      <c r="D28" s="163" t="str">
        <f>VLOOKUP(A28,'QTO ITEMS'!$A$1:$D$1158,2,FALSE)</f>
        <v>Concrete Section (DT01/C)</v>
      </c>
      <c r="E28" s="123">
        <f>VLOOKUP(A28,'QTO ITEMS'!$A$1:$D$58,3,FALSE)</f>
        <v>1</v>
      </c>
      <c r="F28" s="123" t="str">
        <f>VLOOKUP(A28,'QTO ITEMS'!$A$1:$D$58,4,FALSE)</f>
        <v>EACH</v>
      </c>
      <c r="G28" s="88"/>
      <c r="H28" s="62"/>
      <c r="I28" s="10"/>
      <c r="J28" s="126"/>
      <c r="K28" s="142"/>
      <c r="L28" s="107"/>
      <c r="M28"/>
      <c r="N28"/>
      <c r="O28"/>
      <c r="Q28" s="22"/>
    </row>
    <row r="29" spans="1:17" x14ac:dyDescent="0.2">
      <c r="A29" s="120" t="s">
        <v>101</v>
      </c>
      <c r="B29" s="70"/>
      <c r="C29" s="168"/>
      <c r="D29" s="163" t="str">
        <f>VLOOKUP(A29,'QTO ITEMS'!$A$1:$D$1158,2,FALSE)</f>
        <v>Monitoring Well Cover</v>
      </c>
      <c r="E29" s="123">
        <f>VLOOKUP(A29,'QTO ITEMS'!$A$1:$D$58,3,FALSE)</f>
        <v>1</v>
      </c>
      <c r="F29" s="123" t="str">
        <f>VLOOKUP(A29,'QTO ITEMS'!$A$1:$D$58,4,FALSE)</f>
        <v>EACH</v>
      </c>
      <c r="G29" s="88"/>
      <c r="H29" s="62"/>
      <c r="I29" s="10"/>
      <c r="J29" s="126"/>
      <c r="K29" s="142"/>
      <c r="L29" s="107"/>
      <c r="M29"/>
      <c r="N29"/>
      <c r="O29"/>
      <c r="Q29" s="22"/>
    </row>
    <row r="30" spans="1:17" x14ac:dyDescent="0.2">
      <c r="A30" s="120"/>
      <c r="B30" s="70"/>
      <c r="C30" s="155"/>
      <c r="D30" s="69"/>
      <c r="E30" s="123"/>
      <c r="F30" s="123"/>
      <c r="G30" s="88"/>
      <c r="H30" s="62"/>
      <c r="I30" s="10"/>
      <c r="J30" s="126"/>
      <c r="K30" s="142"/>
      <c r="L30" s="107"/>
      <c r="M30"/>
      <c r="N30"/>
      <c r="O30"/>
      <c r="Q30" s="22"/>
    </row>
    <row r="31" spans="1:17" x14ac:dyDescent="0.2">
      <c r="B31" s="178" t="s">
        <v>3</v>
      </c>
      <c r="C31" s="179"/>
      <c r="D31" s="180"/>
      <c r="E31" s="123"/>
      <c r="F31" s="123"/>
      <c r="G31" s="88"/>
      <c r="H31" s="62"/>
      <c r="I31" s="10"/>
      <c r="J31" s="126"/>
      <c r="K31" s="142"/>
      <c r="L31" s="107"/>
      <c r="M31"/>
      <c r="N31"/>
      <c r="O31"/>
    </row>
    <row r="32" spans="1:17" ht="12.75" customHeight="1" x14ac:dyDescent="0.2">
      <c r="A32" s="121" t="s">
        <v>45</v>
      </c>
      <c r="B32" s="152"/>
      <c r="C32" s="68"/>
      <c r="D32" s="163" t="str">
        <f>VLOOKUP(A32,'QTO ITEMS'!$A$1:$D$5558,2,FALSE)</f>
        <v>8" C-900 Pipe</v>
      </c>
      <c r="E32" s="123">
        <f>VLOOKUP(A32,'QTO ITEMS'!$A$1:$D$5558,3,FALSE)</f>
        <v>2247.9430000000002</v>
      </c>
      <c r="F32" s="123" t="str">
        <f>VLOOKUP(A32,'QTO ITEMS'!$A$1:$D$5558,4,FALSE)</f>
        <v>LNFT</v>
      </c>
      <c r="G32" s="88"/>
      <c r="H32" s="62"/>
      <c r="I32" s="10"/>
      <c r="J32" s="126" t="str">
        <f t="shared" ref="J32" si="0">IF(I32=FALSE,"FIX"," ")</f>
        <v>FIX</v>
      </c>
      <c r="K32" s="142"/>
      <c r="L32" s="107"/>
      <c r="M32"/>
      <c r="N32"/>
      <c r="O32"/>
      <c r="Q32" s="22"/>
    </row>
    <row r="33" spans="1:22" s="2" customFormat="1" x14ac:dyDescent="0.2">
      <c r="A33" s="121" t="s">
        <v>26</v>
      </c>
      <c r="B33" s="67"/>
      <c r="C33" s="68"/>
      <c r="D33" s="163" t="str">
        <f>VLOOKUP(A33,'QTO ITEMS'!$A$1:$D$5558,2,FALSE)</f>
        <v>8" Gate Valves with valve box/cover</v>
      </c>
      <c r="E33" s="123">
        <f>VLOOKUP(A33,'QTO ITEMS'!$A$1:$D$5558,3,FALSE)</f>
        <v>6</v>
      </c>
      <c r="F33" s="123" t="str">
        <f>VLOOKUP(A33,'QTO ITEMS'!$A$1:$D$5558,4,FALSE)</f>
        <v>EACH</v>
      </c>
      <c r="G33" s="88"/>
      <c r="H33" s="62"/>
      <c r="I33" s="10"/>
      <c r="J33" s="126"/>
      <c r="K33" s="142"/>
      <c r="L33" s="107"/>
      <c r="M33"/>
      <c r="N33"/>
      <c r="O33"/>
      <c r="P33" s="31"/>
      <c r="V33" s="104"/>
    </row>
    <row r="34" spans="1:22" s="2" customFormat="1" ht="12.75" customHeight="1" x14ac:dyDescent="0.2">
      <c r="A34" s="121" t="s">
        <v>46</v>
      </c>
      <c r="B34" s="67"/>
      <c r="C34" s="68"/>
      <c r="D34" s="163" t="str">
        <f>VLOOKUP(A34,'QTO ITEMS'!$A$1:$D$5558,2,FALSE)</f>
        <v>Fire Hydrant Assembly (Includes Valve &amp; Piping)</v>
      </c>
      <c r="E34" s="123">
        <f>VLOOKUP(A34,'QTO ITEMS'!$A$1:$D$5558,3,FALSE)</f>
        <v>4</v>
      </c>
      <c r="F34" s="123" t="str">
        <f>VLOOKUP(A34,'QTO ITEMS'!$A$1:$D$5558,4,FALSE)</f>
        <v>EACH</v>
      </c>
      <c r="G34" s="88"/>
      <c r="H34" s="62"/>
      <c r="I34" s="10"/>
      <c r="J34" s="126"/>
      <c r="K34" s="142"/>
      <c r="L34" s="107"/>
      <c r="M34" s="22"/>
      <c r="N34" s="22"/>
      <c r="O34" s="22"/>
      <c r="P34" s="31"/>
      <c r="V34" s="104"/>
    </row>
    <row r="35" spans="1:22" s="2" customFormat="1" ht="12.75" customHeight="1" x14ac:dyDescent="0.2">
      <c r="A35" s="121" t="s">
        <v>47</v>
      </c>
      <c r="B35" s="67"/>
      <c r="C35" s="68"/>
      <c r="D35" s="163" t="str">
        <f>VLOOKUP(A35,'QTO ITEMS'!$A$1:$D$5558,2,FALSE)</f>
        <v>Fire Hydrant Concrete Pad</v>
      </c>
      <c r="E35" s="123">
        <f>VLOOKUP(A35,'QTO ITEMS'!$A$1:$D$5558,3,FALSE)</f>
        <v>4</v>
      </c>
      <c r="F35" s="123" t="str">
        <f>VLOOKUP(A35,'QTO ITEMS'!$A$1:$D$5558,4,FALSE)</f>
        <v>EACH</v>
      </c>
      <c r="G35" s="88"/>
      <c r="H35" s="62"/>
      <c r="I35" s="10"/>
      <c r="J35" s="126"/>
      <c r="K35" s="142"/>
      <c r="L35" s="107"/>
      <c r="M35" s="22"/>
      <c r="N35" s="22"/>
      <c r="O35" s="22"/>
      <c r="P35" s="31"/>
      <c r="V35" s="104"/>
    </row>
    <row r="36" spans="1:22" s="2" customFormat="1" ht="12.75" customHeight="1" x14ac:dyDescent="0.2">
      <c r="A36" s="121" t="s">
        <v>27</v>
      </c>
      <c r="B36" s="67"/>
      <c r="C36" s="68"/>
      <c r="D36" s="163" t="str">
        <f>VLOOKUP(A36,'QTO ITEMS'!$A$1:$D$5558,2,FALSE)</f>
        <v>8" x 6" Fire Hydrant Tee</v>
      </c>
      <c r="E36" s="123">
        <f>VLOOKUP(A36,'QTO ITEMS'!$A$1:$D$5558,3,FALSE)</f>
        <v>4</v>
      </c>
      <c r="F36" s="123" t="str">
        <f>VLOOKUP(A36,'QTO ITEMS'!$A$1:$D$5558,4,FALSE)</f>
        <v>EACH</v>
      </c>
      <c r="G36" s="88"/>
      <c r="H36" s="62"/>
      <c r="I36" s="10"/>
      <c r="J36" s="126"/>
      <c r="K36" s="142"/>
      <c r="L36" s="107"/>
      <c r="M36" s="22"/>
      <c r="N36" s="22"/>
      <c r="O36" s="22"/>
      <c r="P36" s="31"/>
      <c r="V36" s="104"/>
    </row>
    <row r="37" spans="1:22" s="2" customFormat="1" ht="12.75" customHeight="1" x14ac:dyDescent="0.2">
      <c r="A37" s="121" t="s">
        <v>28</v>
      </c>
      <c r="B37" s="67"/>
      <c r="C37" s="68"/>
      <c r="D37" s="163" t="str">
        <f>VLOOKUP(A37,'QTO ITEMS'!$A$1:$D$5558,2,FALSE)</f>
        <v>8" 90° Bend</v>
      </c>
      <c r="E37" s="123">
        <f>VLOOKUP(A37,'QTO ITEMS'!$A$1:$D$5558,3,FALSE)</f>
        <v>4</v>
      </c>
      <c r="F37" s="123" t="str">
        <f>VLOOKUP(A37,'QTO ITEMS'!$A$1:$D$5558,4,FALSE)</f>
        <v>EACH</v>
      </c>
      <c r="G37" s="88"/>
      <c r="H37" s="62"/>
      <c r="I37" s="10"/>
      <c r="J37" s="126"/>
      <c r="K37" s="142"/>
      <c r="L37" s="107"/>
      <c r="M37" s="22"/>
      <c r="N37" s="22"/>
      <c r="O37" s="22"/>
      <c r="P37" s="31"/>
      <c r="V37" s="104"/>
    </row>
    <row r="38" spans="1:22" s="2" customFormat="1" ht="12.75" customHeight="1" x14ac:dyDescent="0.2">
      <c r="A38" s="121" t="s">
        <v>48</v>
      </c>
      <c r="B38" s="67"/>
      <c r="C38" s="68"/>
      <c r="D38" s="163" t="str">
        <f>VLOOKUP(A38,'QTO ITEMS'!$A$1:$D$5558,2,FALSE)</f>
        <v>3/4" Service Connections with 3/4" meters</v>
      </c>
      <c r="E38" s="123">
        <f>VLOOKUP(A38,'QTO ITEMS'!$A$1:$D$5558,3,FALSE)</f>
        <v>39</v>
      </c>
      <c r="F38" s="123" t="str">
        <f>VLOOKUP(A38,'QTO ITEMS'!$A$1:$D$5558,4,FALSE)</f>
        <v>EACH</v>
      </c>
      <c r="G38" s="88"/>
      <c r="H38" s="62"/>
      <c r="I38" s="10"/>
      <c r="J38" s="126"/>
      <c r="K38" s="142"/>
      <c r="L38" s="107"/>
      <c r="M38" s="22"/>
      <c r="N38" s="22"/>
      <c r="O38" s="22"/>
      <c r="P38" s="31"/>
      <c r="V38" s="104"/>
    </row>
    <row r="39" spans="1:22" s="2" customFormat="1" ht="12.75" customHeight="1" x14ac:dyDescent="0.2">
      <c r="A39" s="121" t="s">
        <v>49</v>
      </c>
      <c r="B39" s="67"/>
      <c r="C39" s="68"/>
      <c r="D39" s="163" t="str">
        <f>VLOOKUP(A39,'QTO ITEMS'!$A$1:$D$5558,2,FALSE)</f>
        <v>1" Service Connection with 3/4" meter</v>
      </c>
      <c r="E39" s="123">
        <f>VLOOKUP(A39,'QTO ITEMS'!$A$1:$D$5558,3,FALSE)</f>
        <v>1</v>
      </c>
      <c r="F39" s="123" t="str">
        <f>VLOOKUP(A39,'QTO ITEMS'!$A$1:$D$5558,4,FALSE)</f>
        <v>EACH</v>
      </c>
      <c r="G39" s="88"/>
      <c r="H39" s="62"/>
      <c r="I39" s="10"/>
      <c r="J39" s="126"/>
      <c r="K39" s="142"/>
      <c r="L39" s="107"/>
      <c r="M39" s="22"/>
      <c r="N39" s="22"/>
      <c r="O39" s="22"/>
      <c r="P39" s="31"/>
      <c r="V39" s="104"/>
    </row>
    <row r="40" spans="1:22" s="2" customFormat="1" ht="12.75" customHeight="1" x14ac:dyDescent="0.2">
      <c r="A40" s="121" t="s">
        <v>29</v>
      </c>
      <c r="B40" s="67"/>
      <c r="C40" s="68"/>
      <c r="D40" s="163" t="str">
        <f>VLOOKUP(A40,'QTO ITEMS'!$A$1:$D$5558,2,FALSE)</f>
        <v xml:space="preserve">2" Blow Off Assembly </v>
      </c>
      <c r="E40" s="123">
        <f>VLOOKUP(A40,'QTO ITEMS'!$A$1:$D$5558,3,FALSE)</f>
        <v>2</v>
      </c>
      <c r="F40" s="123" t="str">
        <f>VLOOKUP(A40,'QTO ITEMS'!$A$1:$D$5558,4,FALSE)</f>
        <v>EACH</v>
      </c>
      <c r="G40" s="88"/>
      <c r="H40" s="62"/>
      <c r="I40" s="10"/>
      <c r="J40" s="126"/>
      <c r="K40" s="142"/>
      <c r="L40" s="107"/>
      <c r="M40" s="22"/>
      <c r="N40" s="22"/>
      <c r="O40" s="22"/>
      <c r="P40" s="31"/>
      <c r="V40" s="104"/>
    </row>
    <row r="41" spans="1:22" s="2" customFormat="1" ht="12.75" customHeight="1" x14ac:dyDescent="0.2">
      <c r="A41" s="121" t="s">
        <v>30</v>
      </c>
      <c r="B41" s="67"/>
      <c r="C41" s="68"/>
      <c r="D41" s="163" t="str">
        <f>VLOOKUP(A41,'QTO ITEMS'!$A$1:$D$5558,2,FALSE)</f>
        <v>8" Tie-ins to existing system</v>
      </c>
      <c r="E41" s="123">
        <f>VLOOKUP(A41,'QTO ITEMS'!$A$1:$D$5558,3,FALSE)</f>
        <v>4</v>
      </c>
      <c r="F41" s="123" t="str">
        <f>VLOOKUP(A41,'QTO ITEMS'!$A$1:$D$5558,4,FALSE)</f>
        <v>EACH</v>
      </c>
      <c r="G41" s="88"/>
      <c r="H41" s="62"/>
      <c r="I41" s="10"/>
      <c r="J41" s="126"/>
      <c r="K41" s="142"/>
      <c r="L41" s="107"/>
      <c r="M41" s="22"/>
      <c r="N41" s="22"/>
      <c r="O41" s="22"/>
      <c r="P41" s="31"/>
      <c r="V41" s="104"/>
    </row>
    <row r="42" spans="1:22" s="2" customFormat="1" ht="12.75" customHeight="1" x14ac:dyDescent="0.2">
      <c r="A42" s="121" t="s">
        <v>86</v>
      </c>
      <c r="B42" s="67"/>
      <c r="C42" s="68"/>
      <c r="D42" s="163" t="str">
        <f>VLOOKUP(A42,'QTO ITEMS'!$A$1:$D$5558,2,FALSE)</f>
        <v>8"  Tee</v>
      </c>
      <c r="E42" s="123">
        <f>VLOOKUP(A42,'QTO ITEMS'!$A$1:$D$5558,3,FALSE)</f>
        <v>3</v>
      </c>
      <c r="F42" s="123" t="str">
        <f>VLOOKUP(A42,'QTO ITEMS'!$A$1:$D$5558,4,FALSE)</f>
        <v>EACH</v>
      </c>
      <c r="G42" s="88"/>
      <c r="H42" s="62"/>
      <c r="I42" s="10"/>
      <c r="J42" s="126"/>
      <c r="K42" s="142"/>
      <c r="L42" s="107"/>
      <c r="M42" s="22"/>
      <c r="N42" s="22"/>
      <c r="O42" s="22"/>
      <c r="P42" s="31"/>
      <c r="V42" s="104"/>
    </row>
    <row r="43" spans="1:22" s="2" customFormat="1" ht="12.75" customHeight="1" x14ac:dyDescent="0.2">
      <c r="A43" s="121" t="s">
        <v>103</v>
      </c>
      <c r="B43" s="70"/>
      <c r="C43" s="68"/>
      <c r="D43" s="163" t="str">
        <f>VLOOKUP(A43,'QTO ITEMS'!$A$1:$D$5558,2,FALSE)</f>
        <v>Borings (Water Laterals)</v>
      </c>
      <c r="E43" s="123">
        <f>VLOOKUP(A43,'QTO ITEMS'!$A$1:$D$5558,3,FALSE)</f>
        <v>2</v>
      </c>
      <c r="F43" s="123" t="str">
        <f>VLOOKUP(A43,'QTO ITEMS'!$A$1:$D$5558,4,FALSE)</f>
        <v>EACH</v>
      </c>
      <c r="G43" s="88"/>
      <c r="H43" s="62"/>
      <c r="I43" s="10"/>
      <c r="J43" s="126"/>
      <c r="K43" s="142"/>
      <c r="L43" s="107"/>
      <c r="M43" s="22"/>
      <c r="N43" s="22"/>
      <c r="O43" s="22"/>
      <c r="P43" s="31"/>
      <c r="V43" s="104"/>
    </row>
    <row r="44" spans="1:22" s="2" customFormat="1" x14ac:dyDescent="0.2">
      <c r="B44" s="70"/>
      <c r="C44" s="68"/>
      <c r="D44" s="69"/>
      <c r="E44" s="123"/>
      <c r="F44" s="123"/>
      <c r="G44" s="89"/>
      <c r="H44" s="62"/>
      <c r="I44" s="10"/>
      <c r="J44" s="126"/>
      <c r="K44" s="143"/>
      <c r="L44" s="107"/>
      <c r="M44" s="22"/>
      <c r="N44" s="22"/>
      <c r="O44" s="22"/>
      <c r="P44" s="31"/>
    </row>
    <row r="45" spans="1:22" s="2" customFormat="1" ht="12.75" customHeight="1" x14ac:dyDescent="0.2">
      <c r="B45" s="70" t="s">
        <v>11</v>
      </c>
      <c r="C45" s="97"/>
      <c r="D45" s="71"/>
      <c r="E45" s="123"/>
      <c r="F45" s="123"/>
      <c r="G45" s="88"/>
      <c r="H45" s="62"/>
      <c r="I45" s="10"/>
      <c r="J45" s="126"/>
      <c r="K45" s="142"/>
      <c r="L45" s="107"/>
      <c r="M45" s="22"/>
      <c r="N45" s="22"/>
      <c r="O45" s="22"/>
      <c r="P45" s="31"/>
    </row>
    <row r="46" spans="1:22" s="2" customFormat="1" ht="12.75" customHeight="1" x14ac:dyDescent="0.2">
      <c r="A46" s="104" t="s">
        <v>50</v>
      </c>
      <c r="B46" s="70"/>
      <c r="C46" s="68"/>
      <c r="D46" s="163" t="str">
        <f>VLOOKUP(A46,'QTO ITEMS'!$A$1:$D$58,2,FALSE)</f>
        <v>8" C-900</v>
      </c>
      <c r="E46" s="123">
        <f>VLOOKUP(A46,'QTO ITEMS'!$A$1:$D$5558,3,FALSE)</f>
        <v>128.196</v>
      </c>
      <c r="F46" s="123" t="str">
        <f>VLOOKUP(A46,'QTO ITEMS'!$A$1:$D$5558,4,FALSE)</f>
        <v>LNFT</v>
      </c>
      <c r="G46" s="88"/>
      <c r="H46" s="62"/>
      <c r="I46" s="10"/>
      <c r="J46" s="126"/>
      <c r="K46" s="142"/>
      <c r="L46" s="107"/>
      <c r="M46" s="22"/>
      <c r="N46" s="22"/>
      <c r="O46" s="22"/>
      <c r="P46" s="31"/>
      <c r="V46" s="104"/>
    </row>
    <row r="47" spans="1:22" s="2" customFormat="1" ht="12.75" customHeight="1" x14ac:dyDescent="0.2">
      <c r="A47" s="104" t="s">
        <v>51</v>
      </c>
      <c r="B47" s="72"/>
      <c r="C47" s="68"/>
      <c r="D47" s="163" t="str">
        <f>VLOOKUP(A47,'QTO ITEMS'!$A$1:$D$58,2,FALSE)</f>
        <v>8'' Tie-ins to existing system</v>
      </c>
      <c r="E47" s="123">
        <f>VLOOKUP(A47,'QTO ITEMS'!$A$1:$D$5558,3,FALSE)</f>
        <v>1</v>
      </c>
      <c r="F47" s="123" t="str">
        <f>VLOOKUP(A47,'QTO ITEMS'!$A$1:$D$5558,4,FALSE)</f>
        <v>EACH</v>
      </c>
      <c r="G47" s="90"/>
      <c r="H47" s="63"/>
      <c r="I47" s="10"/>
      <c r="J47" s="126"/>
      <c r="K47" s="142"/>
      <c r="L47" s="107"/>
      <c r="M47" s="22"/>
      <c r="N47" s="22"/>
      <c r="O47" s="22"/>
      <c r="P47" s="31"/>
      <c r="V47" s="104"/>
    </row>
    <row r="48" spans="1:22" s="2" customFormat="1" ht="12.75" customHeight="1" x14ac:dyDescent="0.2">
      <c r="A48" s="104" t="s">
        <v>52</v>
      </c>
      <c r="B48" s="72"/>
      <c r="C48" s="68"/>
      <c r="D48" s="163" t="str">
        <f>VLOOKUP(A48,'QTO ITEMS'!$A$1:$D$58,2,FALSE)</f>
        <v>2" Blow Off Assembly</v>
      </c>
      <c r="E48" s="123">
        <f>VLOOKUP(A48,'QTO ITEMS'!$A$1:$D$5558,3,FALSE)</f>
        <v>1</v>
      </c>
      <c r="F48" s="123" t="str">
        <f>VLOOKUP(A48,'QTO ITEMS'!$A$1:$D$5558,4,FALSE)</f>
        <v>EACH</v>
      </c>
      <c r="G48" s="88"/>
      <c r="H48" s="62"/>
      <c r="I48" s="10"/>
      <c r="J48" s="126"/>
      <c r="K48" s="142"/>
      <c r="L48" s="107"/>
      <c r="M48" s="22"/>
      <c r="N48" s="22"/>
      <c r="O48" s="22"/>
      <c r="P48" s="31"/>
      <c r="V48" s="104"/>
    </row>
    <row r="49" spans="1:19" ht="12.75" customHeight="1" x14ac:dyDescent="0.2">
      <c r="B49" s="72"/>
      <c r="C49" s="68"/>
      <c r="D49" s="69"/>
      <c r="E49" s="123"/>
      <c r="F49" s="123"/>
      <c r="G49" s="89"/>
      <c r="H49" s="62"/>
      <c r="I49" s="10"/>
      <c r="J49" s="126"/>
      <c r="K49" s="143"/>
      <c r="L49" s="107"/>
    </row>
    <row r="50" spans="1:19" x14ac:dyDescent="0.2">
      <c r="B50" s="95" t="s">
        <v>2</v>
      </c>
      <c r="C50" s="97"/>
      <c r="D50" s="96"/>
      <c r="E50" s="123"/>
      <c r="F50" s="123"/>
      <c r="G50" s="88"/>
      <c r="H50" s="62"/>
      <c r="I50" s="10"/>
      <c r="J50" s="126"/>
      <c r="K50" s="142"/>
      <c r="L50" s="107"/>
      <c r="P50" s="32"/>
      <c r="Q50" s="23"/>
      <c r="R50" s="23"/>
      <c r="S50" s="23"/>
    </row>
    <row r="51" spans="1:19" x14ac:dyDescent="0.2">
      <c r="A51" s="104" t="s">
        <v>31</v>
      </c>
      <c r="B51" s="67"/>
      <c r="C51" s="68"/>
      <c r="D51" s="163" t="str">
        <f>VLOOKUP(A51,'QTO ITEMS'!$A$1:$D$5158,2,FALSE)</f>
        <v xml:space="preserve">8" PVC Sewer Line </v>
      </c>
      <c r="E51" s="123">
        <f>VLOOKUP(A51,'QTO ITEMS'!$A$1:$D$5158,3,FALSE)</f>
        <v>1062.663</v>
      </c>
      <c r="F51" s="123" t="str">
        <f>VLOOKUP(A51,'QTO ITEMS'!$A$1:$D$5158,4,FALSE)</f>
        <v>LNFT</v>
      </c>
      <c r="G51" s="88"/>
      <c r="H51" s="62"/>
      <c r="I51" s="10"/>
      <c r="J51" s="126"/>
      <c r="K51" s="142"/>
      <c r="L51" s="107"/>
    </row>
    <row r="52" spans="1:19" x14ac:dyDescent="0.2">
      <c r="A52" s="104" t="s">
        <v>32</v>
      </c>
      <c r="B52" s="67"/>
      <c r="C52" s="68"/>
      <c r="D52" s="163" t="str">
        <f>VLOOKUP(A52,'QTO ITEMS'!$A$1:$D$5158,2,FALSE)</f>
        <v>4' Manhole</v>
      </c>
      <c r="E52" s="123">
        <f>VLOOKUP(A52,'QTO ITEMS'!$A$1:$D$5158,3,FALSE)</f>
        <v>3</v>
      </c>
      <c r="F52" s="123" t="str">
        <f>VLOOKUP(A52,'QTO ITEMS'!$A$1:$D$5158,4,FALSE)</f>
        <v>EACH</v>
      </c>
      <c r="G52" s="88"/>
      <c r="H52" s="62"/>
      <c r="I52" s="10"/>
      <c r="J52" s="126"/>
      <c r="K52" s="142"/>
      <c r="L52" s="107"/>
    </row>
    <row r="53" spans="1:19" ht="12.75" customHeight="1" x14ac:dyDescent="0.2">
      <c r="A53" s="104" t="s">
        <v>53</v>
      </c>
      <c r="B53" s="67"/>
      <c r="C53" s="68"/>
      <c r="D53" s="163" t="str">
        <f>VLOOKUP(A53,'QTO ITEMS'!$A$1:$D$5158,2,FALSE)</f>
        <v>5' Manhole</v>
      </c>
      <c r="E53" s="123">
        <f>VLOOKUP(A53,'QTO ITEMS'!$A$1:$D$5158,3,FALSE)</f>
        <v>2</v>
      </c>
      <c r="F53" s="123" t="str">
        <f>VLOOKUP(A53,'QTO ITEMS'!$A$1:$D$5158,4,FALSE)</f>
        <v>EACH</v>
      </c>
      <c r="G53" s="88"/>
      <c r="H53" s="62"/>
      <c r="I53" s="10" t="e">
        <f>(ROUNDDOWN(#REF!,0)=ROUNDDOWN(E53,0))</f>
        <v>#REF!</v>
      </c>
      <c r="J53" s="126" t="e">
        <f t="shared" ref="J53:J85" si="1">IF(I53=FALSE,"FIX"," ")</f>
        <v>#REF!</v>
      </c>
      <c r="K53" s="142"/>
      <c r="L53" s="107"/>
    </row>
    <row r="54" spans="1:19" ht="12.75" customHeight="1" x14ac:dyDescent="0.2">
      <c r="A54" s="104" t="s">
        <v>92</v>
      </c>
      <c r="B54" s="67"/>
      <c r="C54" s="68"/>
      <c r="D54" s="163" t="str">
        <f>VLOOKUP(A54,'QTO ITEMS'!$A$1:$D$5158,2,FALSE)</f>
        <v>Relocate Sewer Manhole</v>
      </c>
      <c r="E54" s="123">
        <f>VLOOKUP(A54,'QTO ITEMS'!$A$1:$D$5158,3,FALSE)</f>
        <v>1</v>
      </c>
      <c r="F54" s="123" t="str">
        <f>VLOOKUP(A54,'QTO ITEMS'!$A$1:$D$5158,4,FALSE)</f>
        <v>EACH</v>
      </c>
      <c r="G54" s="88"/>
      <c r="H54" s="62"/>
      <c r="I54" s="10" t="e">
        <f>(ROUNDDOWN(#REF!,0)=ROUNDDOWN(E54,0))</f>
        <v>#REF!</v>
      </c>
      <c r="J54" s="126" t="e">
        <f t="shared" si="1"/>
        <v>#REF!</v>
      </c>
      <c r="K54" s="142"/>
      <c r="L54" s="107"/>
    </row>
    <row r="55" spans="1:19" x14ac:dyDescent="0.2">
      <c r="A55" s="104" t="s">
        <v>54</v>
      </c>
      <c r="B55" s="67"/>
      <c r="C55" s="68"/>
      <c r="D55" s="163" t="str">
        <f>VLOOKUP(A55,'QTO ITEMS'!$A$1:$D$5158,2,FALSE)</f>
        <v>Extend Sewer Lateral to 10 ft past ROW</v>
      </c>
      <c r="E55" s="123">
        <v>15</v>
      </c>
      <c r="F55" s="123" t="str">
        <f>VLOOKUP(A55,'QTO ITEMS'!$A$1:$D$5158,4,FALSE)</f>
        <v>EACH</v>
      </c>
      <c r="G55" s="88"/>
      <c r="H55" s="62"/>
      <c r="I55" s="10" t="e">
        <f>(ROUNDDOWN(#REF!,0)=ROUNDDOWN(E55,0))</f>
        <v>#REF!</v>
      </c>
      <c r="J55" s="126" t="e">
        <f t="shared" si="1"/>
        <v>#REF!</v>
      </c>
      <c r="K55" s="142"/>
      <c r="L55" s="107"/>
    </row>
    <row r="56" spans="1:19" ht="12.75" customHeight="1" x14ac:dyDescent="0.2">
      <c r="A56" s="104" t="s">
        <v>55</v>
      </c>
      <c r="B56" s="67"/>
      <c r="C56" s="68"/>
      <c r="D56" s="163" t="str">
        <f>VLOOKUP(A56,'QTO ITEMS'!$A$1:$D$5158,2,FALSE)</f>
        <v>4" Service Laterals (Housing Only)</v>
      </c>
      <c r="E56" s="123">
        <f>VLOOKUP(A56,'QTO ITEMS'!$A$1:$D$5158,3,FALSE)</f>
        <v>21</v>
      </c>
      <c r="F56" s="123" t="str">
        <f>VLOOKUP(A56,'QTO ITEMS'!$A$1:$D$5158,4,FALSE)</f>
        <v>EACH</v>
      </c>
      <c r="G56" s="88"/>
      <c r="H56" s="62"/>
      <c r="I56" s="10" t="e">
        <f>(ROUNDDOWN(#REF!,0)=ROUNDDOWN(E56,0))</f>
        <v>#REF!</v>
      </c>
      <c r="J56" s="126" t="e">
        <f t="shared" si="1"/>
        <v>#REF!</v>
      </c>
      <c r="K56" s="142"/>
      <c r="L56" s="107"/>
    </row>
    <row r="57" spans="1:19" ht="12.75" customHeight="1" x14ac:dyDescent="0.2">
      <c r="A57" s="104" t="s">
        <v>56</v>
      </c>
      <c r="B57" s="67"/>
      <c r="C57" s="68"/>
      <c r="D57" s="163" t="str">
        <f>VLOOKUP(A57,'QTO ITEMS'!$A$1:$D$5158,2,FALSE)</f>
        <v>4" Service Lateral Trench Import (25% of Trench in Roadway)</v>
      </c>
      <c r="E57" s="123">
        <f>VLOOKUP(A57,'QTO ITEMS'!$A$1:$D$5158,3,FALSE)</f>
        <v>268.29000000000002</v>
      </c>
      <c r="F57" s="123" t="str">
        <f>VLOOKUP(A57,'QTO ITEMS'!$A$1:$D$5158,4,FALSE)</f>
        <v>CY</v>
      </c>
      <c r="G57" s="88"/>
      <c r="H57" s="62"/>
      <c r="I57" s="10" t="e">
        <f>(ROUNDDOWN(#REF!,0)=ROUNDDOWN(E57,0))</f>
        <v>#REF!</v>
      </c>
      <c r="J57" s="126" t="e">
        <f t="shared" si="1"/>
        <v>#REF!</v>
      </c>
      <c r="K57" s="142"/>
      <c r="L57" s="107"/>
    </row>
    <row r="58" spans="1:19" x14ac:dyDescent="0.2">
      <c r="A58" s="104" t="s">
        <v>57</v>
      </c>
      <c r="B58" s="67"/>
      <c r="C58" s="68"/>
      <c r="D58" s="163" t="str">
        <f>VLOOKUP(A58,'QTO ITEMS'!$A$1:$D$5158,2,FALSE)</f>
        <v>Sewer Cleanout</v>
      </c>
      <c r="E58" s="123">
        <f>VLOOKUP(A58,'QTO ITEMS'!$A$1:$D$5158,3,FALSE)</f>
        <v>1</v>
      </c>
      <c r="F58" s="123" t="str">
        <f>VLOOKUP(A58,'QTO ITEMS'!$A$1:$D$5158,4,FALSE)</f>
        <v>EACH</v>
      </c>
      <c r="G58" s="88"/>
      <c r="H58" s="62"/>
      <c r="I58" s="10" t="e">
        <f>(ROUNDDOWN(#REF!,0)=ROUNDDOWN(E58,0))</f>
        <v>#REF!</v>
      </c>
      <c r="J58" s="126" t="e">
        <f t="shared" si="1"/>
        <v>#REF!</v>
      </c>
      <c r="K58" s="142"/>
      <c r="L58" s="107"/>
    </row>
    <row r="59" spans="1:19" x14ac:dyDescent="0.2">
      <c r="A59" s="104" t="s">
        <v>58</v>
      </c>
      <c r="B59" s="67"/>
      <c r="C59" s="68"/>
      <c r="D59" s="163" t="str">
        <f>VLOOKUP(A59,'QTO ITEMS'!$A$1:$D$5158,2,FALSE)</f>
        <v>6" Service Laterals</v>
      </c>
      <c r="E59" s="123">
        <f>VLOOKUP(A59,'QTO ITEMS'!$A$1:$D$5158,3,FALSE)</f>
        <v>1</v>
      </c>
      <c r="F59" s="123" t="str">
        <f>VLOOKUP(A59,'QTO ITEMS'!$A$1:$D$5158,4,FALSE)</f>
        <v>EACH</v>
      </c>
      <c r="G59" s="88"/>
      <c r="H59" s="62"/>
      <c r="I59" s="10" t="e">
        <f>(ROUNDDOWN(#REF!,0)=ROUNDDOWN(E59,0))</f>
        <v>#REF!</v>
      </c>
      <c r="J59" s="126" t="e">
        <f t="shared" si="1"/>
        <v>#REF!</v>
      </c>
      <c r="K59" s="142"/>
      <c r="L59" s="107"/>
    </row>
    <row r="60" spans="1:19" ht="12.75" customHeight="1" x14ac:dyDescent="0.2">
      <c r="A60" s="104" t="s">
        <v>75</v>
      </c>
      <c r="B60" s="67"/>
      <c r="C60" s="97"/>
      <c r="D60" s="163" t="str">
        <f>VLOOKUP(A60,'QTO ITEMS'!$A$1:$D$5158,2,FALSE)</f>
        <v>Stub and Plug</v>
      </c>
      <c r="E60" s="123">
        <f>VLOOKUP(A60,'QTO ITEMS'!$A$1:$D$5158,3,FALSE)</f>
        <v>1</v>
      </c>
      <c r="F60" s="123" t="str">
        <f>VLOOKUP(A60,'QTO ITEMS'!$A$1:$D$5158,4,FALSE)</f>
        <v>EACH</v>
      </c>
      <c r="G60" s="91"/>
      <c r="H60" s="65"/>
      <c r="I60" s="10"/>
      <c r="J60" s="126"/>
      <c r="K60" s="129"/>
      <c r="L60" s="107"/>
    </row>
    <row r="61" spans="1:19" ht="12.75" customHeight="1" x14ac:dyDescent="0.2">
      <c r="A61" s="104" t="s">
        <v>76</v>
      </c>
      <c r="B61" s="67"/>
      <c r="C61" s="68"/>
      <c r="D61" s="163" t="str">
        <f>VLOOKUP(A61,'QTO ITEMS'!$A$1:$D$5158,2,FALSE)</f>
        <v>Tie to existing</v>
      </c>
      <c r="E61" s="123">
        <v>3</v>
      </c>
      <c r="F61" s="123" t="str">
        <f>VLOOKUP(A61,'QTO ITEMS'!$A$1:$D$5158,4,FALSE)</f>
        <v>EACH</v>
      </c>
      <c r="G61" s="89"/>
      <c r="H61" s="62"/>
      <c r="I61" s="10"/>
      <c r="J61" s="126"/>
      <c r="K61" s="143"/>
      <c r="L61" s="107"/>
    </row>
    <row r="62" spans="1:19" ht="12.75" customHeight="1" x14ac:dyDescent="0.2">
      <c r="A62" s="104" t="s">
        <v>91</v>
      </c>
      <c r="B62" s="67"/>
      <c r="C62" s="68"/>
      <c r="D62" s="163" t="str">
        <f>VLOOKUP(A62,'QTO ITEMS'!$A$1:$D$5158,2,FALSE)</f>
        <v>Sewer Import Fill (75% on a 5' wide trench)</v>
      </c>
      <c r="E62" s="123">
        <f>VLOOKUP(A62,'QTO ITEMS'!$A$1:$D$5158,3,FALSE)</f>
        <v>2213.88</v>
      </c>
      <c r="F62" s="123" t="str">
        <f>VLOOKUP(A62,'QTO ITEMS'!$A$1:$D$5158,4,FALSE)</f>
        <v>CY</v>
      </c>
      <c r="G62" s="89"/>
      <c r="H62" s="62"/>
      <c r="I62" s="10"/>
      <c r="J62" s="126"/>
      <c r="K62" s="143"/>
      <c r="L62" s="107"/>
    </row>
    <row r="63" spans="1:19" ht="12.75" customHeight="1" x14ac:dyDescent="0.2">
      <c r="A63" s="104" t="s">
        <v>93</v>
      </c>
      <c r="B63" s="67"/>
      <c r="C63" s="68"/>
      <c r="D63" s="163" t="str">
        <f>VLOOKUP(A63,'QTO ITEMS'!$A$1:$D$5158,2,FALSE)</f>
        <v>Nose On Connection (Sewer Lateral)</v>
      </c>
      <c r="E63" s="123">
        <f>VLOOKUP(A63,'QTO ITEMS'!$A$1:$D$5158,3,FALSE)</f>
        <v>1</v>
      </c>
      <c r="F63" s="123" t="str">
        <f>VLOOKUP(A63,'QTO ITEMS'!$A$1:$D$5158,4,FALSE)</f>
        <v>EACH</v>
      </c>
      <c r="G63" s="89"/>
      <c r="H63" s="62"/>
      <c r="I63" s="10"/>
      <c r="J63" s="126"/>
      <c r="K63" s="143"/>
      <c r="L63" s="107"/>
    </row>
    <row r="64" spans="1:19" ht="12.75" customHeight="1" x14ac:dyDescent="0.2">
      <c r="A64" s="104"/>
      <c r="B64" s="67"/>
      <c r="C64" s="68"/>
      <c r="D64" s="66"/>
      <c r="E64" s="66"/>
      <c r="F64" s="123"/>
      <c r="G64" s="89"/>
      <c r="H64" s="62"/>
      <c r="I64" s="10"/>
      <c r="J64" s="126"/>
      <c r="K64" s="143"/>
      <c r="L64" s="107"/>
    </row>
    <row r="65" spans="1:17" x14ac:dyDescent="0.2">
      <c r="B65" s="70" t="s">
        <v>5</v>
      </c>
      <c r="C65" s="68"/>
      <c r="D65" s="96"/>
      <c r="E65" s="123"/>
      <c r="F65" s="123"/>
      <c r="G65" s="88"/>
      <c r="H65" s="62"/>
      <c r="I65" s="10"/>
      <c r="J65" s="126"/>
      <c r="K65" s="142"/>
      <c r="L65" s="107"/>
      <c r="M65" s="10"/>
      <c r="P65" s="161"/>
      <c r="Q65" s="160"/>
    </row>
    <row r="66" spans="1:17" x14ac:dyDescent="0.2">
      <c r="B66" s="95"/>
      <c r="C66" s="96"/>
      <c r="D66" s="66"/>
      <c r="E66" s="123"/>
      <c r="F66" s="123"/>
      <c r="G66" s="88"/>
      <c r="H66" s="62"/>
      <c r="I66" s="10"/>
      <c r="J66" s="126"/>
      <c r="K66" s="142"/>
      <c r="L66" s="107"/>
    </row>
    <row r="67" spans="1:17" x14ac:dyDescent="0.2">
      <c r="B67" s="67"/>
      <c r="C67" s="96"/>
      <c r="D67" s="73" t="s">
        <v>7</v>
      </c>
      <c r="E67" s="123"/>
      <c r="F67" s="123"/>
      <c r="G67" s="88"/>
      <c r="H67" s="119"/>
      <c r="I67" s="10"/>
      <c r="J67" s="126"/>
      <c r="K67" s="142"/>
      <c r="L67" s="107"/>
      <c r="M67" s="10"/>
      <c r="P67" s="102"/>
      <c r="Q67" s="101"/>
    </row>
    <row r="68" spans="1:17" x14ac:dyDescent="0.2">
      <c r="A68" s="104" t="s">
        <v>33</v>
      </c>
      <c r="B68" s="67"/>
      <c r="C68" s="68"/>
      <c r="D68" s="163" t="str">
        <f>VLOOKUP(A68,'QTO ITEMS'!$A$1:$D$5558,2,FALSE)</f>
        <v>CAT 3 Lights w/Poles</v>
      </c>
      <c r="E68" s="123">
        <f>VLOOKUP(A68,'QTO ITEMS'!$A$1:$D$5558,3,FALSE)</f>
        <v>2</v>
      </c>
      <c r="F68" s="123" t="str">
        <f>VLOOKUP(A68,'QTO ITEMS'!$A$1:$D$5558,4,FALSE)</f>
        <v>EACH</v>
      </c>
      <c r="G68" s="88"/>
      <c r="H68" s="119"/>
      <c r="I68" s="10"/>
      <c r="J68" s="126"/>
      <c r="K68" s="142"/>
      <c r="L68" s="107"/>
      <c r="M68" s="10"/>
      <c r="N68" s="10"/>
      <c r="O68" s="10"/>
      <c r="P68" s="11"/>
    </row>
    <row r="69" spans="1:17" x14ac:dyDescent="0.2">
      <c r="A69" s="104" t="s">
        <v>74</v>
      </c>
      <c r="B69" s="67"/>
      <c r="C69" s="68"/>
      <c r="D69" s="163" t="str">
        <f>VLOOKUP(A69,'QTO ITEMS'!$A$1:$D$5558,2,FALSE)</f>
        <v>CAT 4 Lights w/Poles</v>
      </c>
      <c r="E69" s="123">
        <f>VLOOKUP(A69,'QTO ITEMS'!$A$1:$D$5558,3,FALSE)</f>
        <v>6</v>
      </c>
      <c r="F69" s="123" t="str">
        <f>VLOOKUP(A69,'QTO ITEMS'!$A$1:$D$5558,4,FALSE)</f>
        <v>EACH</v>
      </c>
      <c r="G69" s="88"/>
      <c r="H69" s="119"/>
      <c r="I69" s="10"/>
      <c r="J69" s="126"/>
      <c r="K69" s="142"/>
      <c r="M69"/>
      <c r="N69"/>
      <c r="O69"/>
      <c r="P69" s="11"/>
    </row>
    <row r="70" spans="1:17" ht="12.75" customHeight="1" x14ac:dyDescent="0.2">
      <c r="A70" s="104" t="s">
        <v>59</v>
      </c>
      <c r="B70" s="67"/>
      <c r="C70" s="68"/>
      <c r="D70" s="163" t="str">
        <f>VLOOKUP(A70,'QTO ITEMS'!$A$1:$D$5558,2,FALSE)</f>
        <v>2 Gauge Wire (1)</v>
      </c>
      <c r="E70" s="123">
        <f>VLOOKUP(A70,'QTO ITEMS'!$A$1:$D$5558,3,FALSE)</f>
        <v>3676.4679999999998</v>
      </c>
      <c r="F70" s="123" t="str">
        <f>VLOOKUP(A70,'QTO ITEMS'!$A$1:$D$5558,4,FALSE)</f>
        <v>LNFT</v>
      </c>
      <c r="G70" s="88"/>
      <c r="H70" s="119"/>
      <c r="I70" s="10"/>
      <c r="J70" s="126"/>
      <c r="K70" s="142"/>
      <c r="M70"/>
      <c r="N70"/>
      <c r="O70"/>
      <c r="P70" s="11"/>
    </row>
    <row r="71" spans="1:17" x14ac:dyDescent="0.2">
      <c r="A71" s="104" t="s">
        <v>60</v>
      </c>
      <c r="B71" s="67"/>
      <c r="C71" s="68"/>
      <c r="D71" s="163" t="str">
        <f>VLOOKUP(A71,'QTO ITEMS'!$A$1:$D$5558,2,FALSE)</f>
        <v>4 Gauge Wire (1)</v>
      </c>
      <c r="E71" s="123">
        <f>VLOOKUP(A71,'QTO ITEMS'!$A$1:$D$5558,3,FALSE)</f>
        <v>1225.489</v>
      </c>
      <c r="F71" s="123" t="str">
        <f>VLOOKUP(A71,'QTO ITEMS'!$A$1:$D$5558,4,FALSE)</f>
        <v>LNFT</v>
      </c>
      <c r="G71" s="88"/>
      <c r="H71" s="119"/>
      <c r="I71" s="10"/>
      <c r="J71" s="126"/>
      <c r="K71" s="142"/>
      <c r="M71"/>
      <c r="N71"/>
      <c r="O71"/>
      <c r="P71" s="11"/>
    </row>
    <row r="72" spans="1:17" ht="12.75" customHeight="1" x14ac:dyDescent="0.2">
      <c r="A72" s="104" t="s">
        <v>61</v>
      </c>
      <c r="B72" s="67"/>
      <c r="C72" s="68"/>
      <c r="D72" s="163" t="str">
        <f>VLOOKUP(A72,'QTO ITEMS'!$A$1:$D$5558,2,FALSE)</f>
        <v>6 Gauge Wire (1)</v>
      </c>
      <c r="E72" s="123">
        <f>VLOOKUP(A72,'QTO ITEMS'!$A$1:$D$5558,3,FALSE)</f>
        <v>1225.489</v>
      </c>
      <c r="F72" s="123" t="str">
        <f>VLOOKUP(A72,'QTO ITEMS'!$A$1:$D$5558,4,FALSE)</f>
        <v>LNFT</v>
      </c>
      <c r="G72" s="88"/>
      <c r="H72" s="119"/>
      <c r="I72" s="10"/>
      <c r="J72" s="126"/>
      <c r="K72" s="142"/>
      <c r="M72"/>
      <c r="N72"/>
      <c r="O72"/>
      <c r="P72" s="11"/>
    </row>
    <row r="73" spans="1:17" x14ac:dyDescent="0.2">
      <c r="B73" s="76"/>
      <c r="C73" s="75"/>
      <c r="D73" s="170" t="s">
        <v>81</v>
      </c>
      <c r="E73" s="123"/>
      <c r="F73" s="123"/>
      <c r="G73" s="90"/>
      <c r="H73" s="119"/>
      <c r="I73" s="10"/>
      <c r="J73" s="126"/>
      <c r="K73" s="142"/>
      <c r="M73"/>
      <c r="N73"/>
      <c r="O73"/>
      <c r="P73" s="11"/>
    </row>
    <row r="74" spans="1:17" x14ac:dyDescent="0.2">
      <c r="A74" t="s">
        <v>82</v>
      </c>
      <c r="B74" s="76"/>
      <c r="C74" s="75"/>
      <c r="D74" s="169" t="str">
        <f>VLOOKUP(A74,'QTO ITEMS'!$A$1:$D$5158,2,FALSE)</f>
        <v xml:space="preserve">    2" Conduit </v>
      </c>
      <c r="E74" s="123">
        <f>VLOOKUP(A74,'QTO ITEMS'!$A$1:$D$5158,3,FALSE)</f>
        <v>170</v>
      </c>
      <c r="F74" s="123" t="str">
        <f>VLOOKUP(A74,'QTO ITEMS'!$A$1:$D$5158,4,FALSE)</f>
        <v>LNFT</v>
      </c>
      <c r="G74" s="90"/>
      <c r="H74" s="119"/>
      <c r="I74" s="10"/>
      <c r="J74" s="126"/>
      <c r="K74" s="142"/>
      <c r="M74"/>
      <c r="N74"/>
      <c r="O74"/>
      <c r="P74" s="11"/>
    </row>
    <row r="75" spans="1:17" x14ac:dyDescent="0.2">
      <c r="A75" t="s">
        <v>83</v>
      </c>
      <c r="B75" s="76"/>
      <c r="C75" s="75"/>
      <c r="D75" s="163" t="str">
        <f>VLOOKUP(A75,'QTO ITEMS'!$A$1:$D$5158,2,FALSE)</f>
        <v xml:space="preserve">    4" Conduit </v>
      </c>
      <c r="E75" s="123">
        <f>VLOOKUP(A75,'QTO ITEMS'!$A$1:$D$5158,3,FALSE)</f>
        <v>1190</v>
      </c>
      <c r="F75" s="123" t="str">
        <f>VLOOKUP(A75,'QTO ITEMS'!$A$1:$D$5158,4,FALSE)</f>
        <v>LNFT</v>
      </c>
      <c r="G75" s="90"/>
      <c r="H75" s="119"/>
      <c r="I75" s="10"/>
      <c r="J75" s="126"/>
      <c r="K75" s="142"/>
      <c r="M75"/>
      <c r="N75"/>
      <c r="O75"/>
      <c r="P75" s="11"/>
    </row>
    <row r="76" spans="1:17" x14ac:dyDescent="0.2">
      <c r="A76" t="s">
        <v>84</v>
      </c>
      <c r="B76" s="76"/>
      <c r="C76" s="75"/>
      <c r="D76" s="163" t="str">
        <f>VLOOKUP(A76,'QTO ITEMS'!$A$1:$D$5158,2,FALSE)</f>
        <v xml:space="preserve">    6" Conduit</v>
      </c>
      <c r="E76" s="123">
        <f>VLOOKUP(A76,'QTO ITEMS'!$A$1:$D$5158,3,FALSE)</f>
        <v>170</v>
      </c>
      <c r="F76" s="123" t="str">
        <f>VLOOKUP(A76,'QTO ITEMS'!$A$1:$D$5158,4,FALSE)</f>
        <v>LNFT</v>
      </c>
      <c r="G76" s="90"/>
      <c r="H76" s="119"/>
      <c r="I76" s="10"/>
      <c r="J76" s="126"/>
      <c r="K76" s="142"/>
      <c r="M76"/>
      <c r="N76"/>
      <c r="O76"/>
      <c r="P76" s="11"/>
    </row>
    <row r="77" spans="1:17" x14ac:dyDescent="0.2">
      <c r="A77" t="s">
        <v>85</v>
      </c>
      <c r="B77" s="76"/>
      <c r="C77" s="75"/>
      <c r="D77" s="163" t="str">
        <f>VLOOKUP(A77,'QTO ITEMS'!$A$1:$D$5158,2,FALSE)</f>
        <v xml:space="preserve">     8" conduit</v>
      </c>
      <c r="E77" s="123">
        <f>VLOOKUP(A77,'QTO ITEMS'!$A$1:$D$5158,3,FALSE)</f>
        <v>170</v>
      </c>
      <c r="F77" s="123" t="str">
        <f>VLOOKUP(A77,'QTO ITEMS'!$A$1:$D$5158,4,FALSE)</f>
        <v>LNFT</v>
      </c>
      <c r="G77" s="90"/>
      <c r="H77" s="119"/>
      <c r="I77" s="10"/>
      <c r="J77" s="126"/>
      <c r="K77" s="142"/>
      <c r="M77"/>
      <c r="N77"/>
      <c r="O77"/>
      <c r="P77" s="11"/>
    </row>
    <row r="78" spans="1:17" x14ac:dyDescent="0.2">
      <c r="A78" t="s">
        <v>88</v>
      </c>
      <c r="B78" s="76"/>
      <c r="C78" s="75"/>
      <c r="D78" s="163" t="str">
        <f>VLOOKUP(A78,'QTO ITEMS'!$A$1:$D$5158,2,FALSE)</f>
        <v xml:space="preserve">    Trenching For Dry Utility Crossings</v>
      </c>
      <c r="E78" s="123">
        <f>VLOOKUP(A78,'QTO ITEMS'!$A$1:$D$5158,3,FALSE)</f>
        <v>170</v>
      </c>
      <c r="F78" s="123" t="str">
        <f>VLOOKUP(A78,'QTO ITEMS'!$A$1:$D$5158,4,FALSE)</f>
        <v>LNFT</v>
      </c>
      <c r="G78" s="90"/>
      <c r="H78" s="119"/>
      <c r="I78" s="10"/>
      <c r="J78" s="126"/>
      <c r="K78" s="142"/>
      <c r="M78"/>
      <c r="N78"/>
      <c r="O78"/>
      <c r="P78" s="11"/>
    </row>
    <row r="79" spans="1:17" x14ac:dyDescent="0.2">
      <c r="B79" s="76"/>
      <c r="C79" s="156"/>
      <c r="D79" s="156"/>
      <c r="E79" s="156"/>
      <c r="F79" s="123"/>
      <c r="G79" s="156"/>
      <c r="H79" s="119"/>
      <c r="I79" s="10"/>
      <c r="J79" s="126"/>
      <c r="K79" s="142"/>
      <c r="M79"/>
      <c r="N79"/>
      <c r="O79"/>
      <c r="P79" s="11"/>
    </row>
    <row r="80" spans="1:17" x14ac:dyDescent="0.2">
      <c r="B80" s="76"/>
      <c r="C80" s="115"/>
      <c r="D80" s="116" t="s">
        <v>8</v>
      </c>
      <c r="E80" s="123"/>
      <c r="F80" s="123"/>
      <c r="G80" s="117"/>
      <c r="H80" s="119"/>
      <c r="I80" s="10"/>
      <c r="J80" s="126"/>
      <c r="K80" s="142"/>
      <c r="L80" s="107"/>
      <c r="M80" s="10"/>
      <c r="N80" s="10"/>
      <c r="O80" s="10"/>
      <c r="P80" s="11"/>
    </row>
    <row r="81" spans="1:16" x14ac:dyDescent="0.2">
      <c r="A81" t="s">
        <v>34</v>
      </c>
      <c r="B81" s="76"/>
      <c r="C81" s="68"/>
      <c r="D81" s="163" t="str">
        <f>VLOOKUP(A81,'QTO ITEMS'!$A$1:$D$5558,2,FALSE)</f>
        <v>R1-1 Stop Sign</v>
      </c>
      <c r="E81" s="123">
        <f>VLOOKUP(A81,'QTO ITEMS'!$A$1:$D$5558,3,FALSE)</f>
        <v>2</v>
      </c>
      <c r="F81" s="123" t="str">
        <f>VLOOKUP(A81,'QTO ITEMS'!$A$1:$D$5558,4,FALSE)</f>
        <v>EACH</v>
      </c>
      <c r="G81" s="111"/>
      <c r="H81" s="119"/>
      <c r="I81" s="10"/>
      <c r="J81" s="126"/>
      <c r="K81" s="142"/>
      <c r="L81" s="107"/>
      <c r="M81" s="10"/>
      <c r="N81" s="10"/>
      <c r="O81" s="10"/>
      <c r="P81" s="11"/>
    </row>
    <row r="82" spans="1:16" x14ac:dyDescent="0.2">
      <c r="A82" t="s">
        <v>35</v>
      </c>
      <c r="B82" s="76"/>
      <c r="C82" s="68"/>
      <c r="D82" s="163" t="s">
        <v>192</v>
      </c>
      <c r="E82" s="123">
        <v>2</v>
      </c>
      <c r="F82" s="123" t="s">
        <v>120</v>
      </c>
      <c r="G82" s="111"/>
      <c r="H82" s="63"/>
      <c r="I82" s="10"/>
      <c r="J82" s="126"/>
      <c r="K82" s="142"/>
      <c r="L82" s="107"/>
      <c r="M82" s="10"/>
      <c r="N82" s="10"/>
      <c r="O82" s="10"/>
      <c r="P82" s="11"/>
    </row>
    <row r="83" spans="1:16" ht="12.75" customHeight="1" x14ac:dyDescent="0.2">
      <c r="A83" t="s">
        <v>62</v>
      </c>
      <c r="B83" s="76"/>
      <c r="C83" s="68"/>
      <c r="D83" s="163" t="str">
        <f>VLOOKUP(A83,'QTO ITEMS'!$A$1:$D$5558,2,FALSE)</f>
        <v>Side Walk Ends</v>
      </c>
      <c r="E83" s="123">
        <f>VLOOKUP(A83,'QTO ITEMS'!$A$1:$D$5558,3,FALSE)</f>
        <v>5</v>
      </c>
      <c r="F83" s="123" t="str">
        <f>VLOOKUP(A83,'QTO ITEMS'!$A$1:$D$5558,4,FALSE)</f>
        <v>EACH</v>
      </c>
      <c r="G83" s="111"/>
      <c r="H83" s="63"/>
      <c r="I83" s="10" t="e">
        <f>(ROUNDDOWN(#REF!,0)=ROUNDDOWN(E83,0))</f>
        <v>#REF!</v>
      </c>
      <c r="J83" s="126" t="e">
        <f t="shared" si="1"/>
        <v>#REF!</v>
      </c>
      <c r="K83" s="142"/>
      <c r="L83" s="107"/>
      <c r="M83" s="10"/>
      <c r="N83" s="10"/>
      <c r="O83" s="10"/>
      <c r="P83" s="11"/>
    </row>
    <row r="84" spans="1:16" x14ac:dyDescent="0.2">
      <c r="A84" t="s">
        <v>63</v>
      </c>
      <c r="B84" s="67"/>
      <c r="C84" s="68"/>
      <c r="D84" s="163" t="str">
        <f>VLOOKUP(A84,'QTO ITEMS'!$A$1:$D$5558,2,FALSE)</f>
        <v>Street Name Signs</v>
      </c>
      <c r="E84" s="123">
        <f>VLOOKUP(A84,'QTO ITEMS'!$A$1:$D$5558,3,FALSE)</f>
        <v>4</v>
      </c>
      <c r="F84" s="123" t="str">
        <f>VLOOKUP(A84,'QTO ITEMS'!$A$1:$D$5558,4,FALSE)</f>
        <v>EACH</v>
      </c>
      <c r="G84" s="111"/>
      <c r="H84" s="63"/>
      <c r="I84" s="10" t="e">
        <f>(ROUNDDOWN(#REF!,0)=ROUNDDOWN(E84,0))</f>
        <v>#REF!</v>
      </c>
      <c r="J84" s="126" t="e">
        <f t="shared" si="1"/>
        <v>#REF!</v>
      </c>
      <c r="K84" s="142"/>
      <c r="L84" s="107"/>
      <c r="M84" s="10"/>
      <c r="N84" s="10"/>
      <c r="O84" s="10"/>
      <c r="P84" s="11"/>
    </row>
    <row r="85" spans="1:16" x14ac:dyDescent="0.2">
      <c r="A85" t="s">
        <v>36</v>
      </c>
      <c r="B85" s="67"/>
      <c r="C85" s="68"/>
      <c r="D85" s="163" t="str">
        <f>VLOOKUP(A85,'QTO ITEMS'!$A$1:$D$5558,2,FALSE)</f>
        <v>R11-2 Road closed</v>
      </c>
      <c r="E85" s="123">
        <f>VLOOKUP(A85,'QTO ITEMS'!$A$1:$D$5558,3,FALSE)</f>
        <v>2</v>
      </c>
      <c r="F85" s="123" t="str">
        <f>VLOOKUP(A85,'QTO ITEMS'!$A$1:$D$5558,4,FALSE)</f>
        <v>EACH</v>
      </c>
      <c r="G85" s="111"/>
      <c r="H85" s="63"/>
      <c r="I85" s="10" t="e">
        <f>(ROUNDDOWN(#REF!,0)=ROUNDDOWN(E85,0))</f>
        <v>#REF!</v>
      </c>
      <c r="J85" s="126" t="e">
        <f t="shared" si="1"/>
        <v>#REF!</v>
      </c>
      <c r="K85" s="142"/>
      <c r="L85" s="107"/>
    </row>
    <row r="86" spans="1:16" x14ac:dyDescent="0.2">
      <c r="B86" s="67"/>
      <c r="C86" s="68"/>
      <c r="D86" s="164"/>
      <c r="E86" s="123"/>
      <c r="F86" s="123"/>
      <c r="G86" s="111"/>
      <c r="H86" s="63"/>
      <c r="I86" s="10"/>
      <c r="J86" s="126"/>
      <c r="K86" s="142"/>
      <c r="L86" s="107"/>
    </row>
    <row r="87" spans="1:16" x14ac:dyDescent="0.2">
      <c r="B87" s="67"/>
      <c r="C87" s="68"/>
      <c r="D87" s="157" t="s">
        <v>10</v>
      </c>
      <c r="E87" s="123"/>
      <c r="F87" s="123"/>
      <c r="G87" s="112"/>
      <c r="H87" s="63"/>
      <c r="I87" s="10"/>
      <c r="J87" s="126"/>
      <c r="K87" s="142"/>
      <c r="L87" s="107"/>
    </row>
    <row r="88" spans="1:16" x14ac:dyDescent="0.2">
      <c r="A88" t="s">
        <v>37</v>
      </c>
      <c r="B88" s="67"/>
      <c r="C88" s="97"/>
      <c r="D88" s="163" t="str">
        <f>VLOOKUP(A88,'QTO ITEMS'!$A$1:$D$5158,2,FALSE)</f>
        <v xml:space="preserve">   Stop Bar Markings (Thermoplastic Tape)</v>
      </c>
      <c r="E88" s="123">
        <f>VLOOKUP(A88,'QTO ITEMS'!$A$1:$D$5158,3,FALSE)</f>
        <v>21</v>
      </c>
      <c r="F88" s="123" t="str">
        <f>VLOOKUP(A88,'QTO ITEMS'!$A$1:$D$5158,4,FALSE)</f>
        <v>LNFT</v>
      </c>
      <c r="G88" s="111"/>
      <c r="H88" s="65"/>
      <c r="I88" s="10"/>
      <c r="J88" s="126"/>
      <c r="K88" s="142"/>
      <c r="L88" s="107"/>
      <c r="N88" s="10"/>
      <c r="O88"/>
    </row>
    <row r="89" spans="1:16" x14ac:dyDescent="0.2">
      <c r="B89" s="67"/>
      <c r="C89" s="155"/>
      <c r="D89" s="66"/>
      <c r="E89" s="123"/>
      <c r="F89" s="123"/>
      <c r="G89" s="103"/>
      <c r="H89" s="64"/>
      <c r="I89" s="10"/>
      <c r="J89" s="126"/>
      <c r="K89" s="142"/>
      <c r="L89" s="107"/>
      <c r="N89" s="10"/>
      <c r="O89"/>
    </row>
    <row r="90" spans="1:16" x14ac:dyDescent="0.2">
      <c r="B90" s="67"/>
      <c r="C90" s="97"/>
      <c r="D90" s="77" t="s">
        <v>9</v>
      </c>
      <c r="E90" s="123"/>
      <c r="F90" s="123"/>
      <c r="G90" s="111"/>
      <c r="H90" s="62"/>
      <c r="I90" s="10"/>
      <c r="J90" s="126"/>
      <c r="K90" s="142"/>
      <c r="L90" s="107"/>
      <c r="N90"/>
      <c r="O90"/>
    </row>
    <row r="91" spans="1:16" x14ac:dyDescent="0.2">
      <c r="A91" t="s">
        <v>64</v>
      </c>
      <c r="B91" s="74"/>
      <c r="C91" s="68"/>
      <c r="D91" s="163" t="str">
        <f>VLOOKUP(A91,'QTO ITEMS'!$A$1:$D$5180,2,FALSE)</f>
        <v>Stabilized Construction Entrance Maintenance</v>
      </c>
      <c r="E91" s="123">
        <f>VLOOKUP(A91,'QTO ITEMS'!$A$1:$D$5180,3,FALSE)</f>
        <v>1</v>
      </c>
      <c r="F91" s="123" t="str">
        <f>VLOOKUP(A91,'QTO ITEMS'!$A$1:$D$5180,4,FALSE)</f>
        <v>LPSM</v>
      </c>
      <c r="G91" s="112"/>
      <c r="H91" s="63"/>
      <c r="I91" s="10" t="e">
        <f>(ROUNDDOWN(#REF!,0)=ROUNDDOWN(E91,0))</f>
        <v>#REF!</v>
      </c>
      <c r="J91" s="126" t="e">
        <f t="shared" ref="J91:J95" si="2">IF(I91=FALSE,"FIX"," ")</f>
        <v>#REF!</v>
      </c>
      <c r="K91" s="142"/>
      <c r="L91" s="107"/>
      <c r="N91"/>
      <c r="O91"/>
    </row>
    <row r="92" spans="1:16" ht="12.75" customHeight="1" x14ac:dyDescent="0.2">
      <c r="A92" t="s">
        <v>65</v>
      </c>
      <c r="B92" s="67"/>
      <c r="C92" s="68"/>
      <c r="D92" s="163" t="s">
        <v>187</v>
      </c>
      <c r="E92" s="123">
        <v>5</v>
      </c>
      <c r="F92" s="123" t="s">
        <v>120</v>
      </c>
      <c r="G92" s="112"/>
      <c r="H92" s="63"/>
      <c r="I92" s="10" t="e">
        <f>(ROUNDDOWN(#REF!,0)=ROUNDDOWN(E92,0))</f>
        <v>#REF!</v>
      </c>
      <c r="J92" s="126" t="e">
        <f t="shared" si="2"/>
        <v>#REF!</v>
      </c>
      <c r="K92" s="142"/>
      <c r="L92" s="107"/>
      <c r="N92"/>
      <c r="O92"/>
    </row>
    <row r="93" spans="1:16" x14ac:dyDescent="0.2">
      <c r="A93" t="s">
        <v>38</v>
      </c>
      <c r="B93" s="67"/>
      <c r="C93" s="68"/>
      <c r="D93" s="163" t="str">
        <f>VLOOKUP(A93,'QTO ITEMS'!$A$1:$D$5180,2,FALSE)</f>
        <v>Temporary diversion ditch</v>
      </c>
      <c r="E93" s="123">
        <f>VLOOKUP(A93,'QTO ITEMS'!$A$1:$D$5180,3,FALSE)</f>
        <v>1423.867</v>
      </c>
      <c r="F93" s="123" t="str">
        <f>VLOOKUP(A93,'QTO ITEMS'!$A$1:$D$5180,4,FALSE)</f>
        <v>LNFT</v>
      </c>
      <c r="G93" s="111"/>
      <c r="H93" s="63"/>
      <c r="I93" s="10" t="e">
        <f>(ROUNDDOWN(#REF!,0)=ROUNDDOWN(E93,0))</f>
        <v>#REF!</v>
      </c>
      <c r="J93" s="126" t="e">
        <f t="shared" si="2"/>
        <v>#REF!</v>
      </c>
      <c r="K93" s="142"/>
      <c r="L93" s="107"/>
      <c r="N93"/>
      <c r="O93"/>
    </row>
    <row r="94" spans="1:16" x14ac:dyDescent="0.2">
      <c r="A94" t="s">
        <v>39</v>
      </c>
      <c r="B94" s="67"/>
      <c r="C94" s="68"/>
      <c r="D94" s="163" t="str">
        <f>VLOOKUP(A94,'QTO ITEMS'!$A$1:$D$5180,2,FALSE)</f>
        <v>6000 CF Sedimentation basin</v>
      </c>
      <c r="E94" s="123">
        <f>VLOOKUP(A94,'QTO ITEMS'!$A$1:$D$5180,3,FALSE)</f>
        <v>1</v>
      </c>
      <c r="F94" s="123" t="str">
        <f>VLOOKUP(A94,'QTO ITEMS'!$A$1:$D$5180,4,FALSE)</f>
        <v>EACH</v>
      </c>
      <c r="G94" s="111"/>
      <c r="H94" s="63"/>
      <c r="I94" s="10" t="e">
        <f>(ROUNDDOWN(#REF!,0)=ROUNDDOWN(E94,0))</f>
        <v>#REF!</v>
      </c>
      <c r="J94" s="126" t="e">
        <f t="shared" si="2"/>
        <v>#REF!</v>
      </c>
      <c r="K94" s="142"/>
      <c r="L94" s="107"/>
      <c r="N94"/>
      <c r="O94"/>
    </row>
    <row r="95" spans="1:16" x14ac:dyDescent="0.2">
      <c r="A95" t="s">
        <v>40</v>
      </c>
      <c r="B95" s="67"/>
      <c r="C95" s="68"/>
      <c r="D95" s="163" t="str">
        <f>VLOOKUP(A95,'QTO ITEMS'!$A$1:$D$5180,2,FALSE)</f>
        <v>10000 CF Sedimentation basin</v>
      </c>
      <c r="E95" s="123">
        <f>VLOOKUP(A95,'QTO ITEMS'!$A$1:$D$5180,3,FALSE)</f>
        <v>1</v>
      </c>
      <c r="F95" s="123" t="str">
        <f>VLOOKUP(A95,'QTO ITEMS'!$A$1:$D$5180,4,FALSE)</f>
        <v>EACH</v>
      </c>
      <c r="G95" s="112"/>
      <c r="H95" s="63"/>
      <c r="I95" s="10" t="e">
        <f>(ROUNDDOWN(#REF!,0)=ROUNDDOWN(E95,0))</f>
        <v>#REF!</v>
      </c>
      <c r="J95" s="126" t="e">
        <f t="shared" si="2"/>
        <v>#REF!</v>
      </c>
      <c r="K95" s="142"/>
      <c r="L95" s="107"/>
      <c r="N95"/>
      <c r="O95"/>
    </row>
    <row r="96" spans="1:16" x14ac:dyDescent="0.2">
      <c r="B96" s="67"/>
      <c r="C96" s="97"/>
      <c r="D96" s="97"/>
      <c r="E96" s="123"/>
      <c r="F96" s="123"/>
      <c r="G96" s="113"/>
      <c r="H96" s="62"/>
      <c r="I96" s="10"/>
      <c r="J96" s="126"/>
      <c r="K96" s="143"/>
      <c r="L96" s="107"/>
      <c r="P96" s="15"/>
    </row>
    <row r="97" spans="1:22" x14ac:dyDescent="0.2">
      <c r="B97" s="67"/>
      <c r="C97" s="97"/>
      <c r="D97" s="97"/>
      <c r="E97" s="123"/>
      <c r="F97" s="123"/>
      <c r="G97" s="113"/>
      <c r="H97" s="62"/>
      <c r="I97" s="10"/>
      <c r="J97" s="126"/>
      <c r="K97" s="143"/>
      <c r="L97" s="107"/>
      <c r="P97" s="15"/>
      <c r="T97" s="2"/>
    </row>
    <row r="98" spans="1:22" s="2" customFormat="1" ht="12.75" customHeight="1" x14ac:dyDescent="0.2">
      <c r="B98" s="95" t="s">
        <v>6</v>
      </c>
      <c r="C98" s="96"/>
      <c r="D98" s="96"/>
      <c r="E98" s="123"/>
      <c r="F98" s="123"/>
      <c r="G98" s="111"/>
      <c r="H98" s="62"/>
      <c r="I98" s="10"/>
      <c r="J98" s="126"/>
      <c r="K98" s="142"/>
      <c r="L98" s="107"/>
      <c r="M98" s="22"/>
      <c r="N98" s="22"/>
      <c r="O98" s="22"/>
      <c r="P98" s="15"/>
      <c r="Q98"/>
      <c r="R98"/>
      <c r="S98"/>
      <c r="U98"/>
      <c r="V98"/>
    </row>
    <row r="99" spans="1:22" s="2" customFormat="1" ht="12.75" customHeight="1" x14ac:dyDescent="0.2">
      <c r="A99" t="s">
        <v>66</v>
      </c>
      <c r="B99" s="166"/>
      <c r="C99" s="68"/>
      <c r="D99" s="163" t="str">
        <f>VLOOKUP(A99,'QTO ITEMS'!$A$1:$D$54158,2,FALSE)</f>
        <v>Survey Monumentation</v>
      </c>
      <c r="E99" s="123">
        <f>VLOOKUP(A99,'QTO ITEMS'!$A$1:$D$55158,3,FALSE)</f>
        <v>3</v>
      </c>
      <c r="F99" s="123" t="str">
        <f>VLOOKUP(A99,'QTO ITEMS'!$A$1:$D$5180,4,FALSE)</f>
        <v>EACH</v>
      </c>
      <c r="G99" s="111"/>
      <c r="H99" s="118"/>
      <c r="I99" s="10" t="e">
        <f>#REF!=E99</f>
        <v>#REF!</v>
      </c>
      <c r="J99" s="126"/>
      <c r="K99" s="142"/>
      <c r="L99" s="107"/>
      <c r="M99" s="22"/>
      <c r="N99" s="22"/>
      <c r="O99" s="22"/>
      <c r="P99" s="15"/>
      <c r="Q99"/>
      <c r="R99"/>
      <c r="U99"/>
      <c r="V99"/>
    </row>
    <row r="100" spans="1:22" ht="12.75" customHeight="1" x14ac:dyDescent="0.2">
      <c r="A100" t="s">
        <v>67</v>
      </c>
      <c r="B100" s="166"/>
      <c r="C100" s="68"/>
      <c r="D100" s="163" t="str">
        <f>VLOOKUP(A100,'QTO ITEMS'!$A$1:$D$54158,2,FALSE)</f>
        <v>Mobilization/Demobilization</v>
      </c>
      <c r="E100" s="123">
        <f>VLOOKUP(A100,'QTO ITEMS'!$A$1:$D$55158,3,FALSE)</f>
        <v>1</v>
      </c>
      <c r="F100" s="123" t="str">
        <f>VLOOKUP(A100,'QTO ITEMS'!$A$1:$D$5180,4,FALSE)</f>
        <v>EACH</v>
      </c>
      <c r="G100" s="111"/>
      <c r="H100" s="62"/>
      <c r="I100" s="10" t="e">
        <f>#REF!=E100</f>
        <v>#REF!</v>
      </c>
      <c r="J100" s="126"/>
      <c r="K100" s="144"/>
      <c r="L100" s="108"/>
      <c r="M100"/>
      <c r="Q100" s="22"/>
      <c r="T100" s="59"/>
    </row>
    <row r="101" spans="1:22" ht="12.75" customHeight="1" x14ac:dyDescent="0.2">
      <c r="A101" t="s">
        <v>68</v>
      </c>
      <c r="B101" s="166"/>
      <c r="C101" s="68"/>
      <c r="D101" s="163" t="str">
        <f>VLOOKUP(A101,'QTO ITEMS'!$A$1:$D$54158,2,FALSE)</f>
        <v>HSE Compliance</v>
      </c>
      <c r="E101" s="123">
        <f>VLOOKUP(A101,'QTO ITEMS'!$A$1:$D$55158,3,FALSE)</f>
        <v>1</v>
      </c>
      <c r="F101" s="123" t="str">
        <f>VLOOKUP(A101,'QTO ITEMS'!$A$1:$D$5180,4,FALSE)</f>
        <v>EACH</v>
      </c>
      <c r="G101" s="111"/>
      <c r="H101" s="62"/>
      <c r="I101" s="10"/>
      <c r="J101" s="126"/>
      <c r="K101" s="144"/>
      <c r="L101" s="108"/>
      <c r="M101"/>
      <c r="Q101" s="22"/>
      <c r="T101" s="59"/>
    </row>
    <row r="102" spans="1:22" ht="12.75" customHeight="1" x14ac:dyDescent="0.2">
      <c r="A102" t="s">
        <v>69</v>
      </c>
      <c r="B102" s="166"/>
      <c r="C102" s="68"/>
      <c r="D102" s="163" t="str">
        <f>VLOOKUP(A102,'QTO ITEMS'!$A$1:$D$54158,2,FALSE)</f>
        <v>Kennecott Land T&amp;M Contingency</v>
      </c>
      <c r="E102" s="123">
        <f>VLOOKUP(A102,'QTO ITEMS'!$A$1:$D$55158,3,FALSE)</f>
        <v>1</v>
      </c>
      <c r="F102" s="123" t="str">
        <f>VLOOKUP(A102,'QTO ITEMS'!$A$1:$D$5180,4,FALSE)</f>
        <v>EACH</v>
      </c>
      <c r="G102" s="111"/>
      <c r="H102" s="62"/>
      <c r="I102" s="10"/>
      <c r="J102" s="126"/>
      <c r="K102" s="144"/>
      <c r="L102" s="108"/>
      <c r="M102"/>
      <c r="Q102" s="22"/>
      <c r="T102" s="59"/>
    </row>
    <row r="103" spans="1:22" ht="12.75" customHeight="1" x14ac:dyDescent="0.2">
      <c r="A103" t="s">
        <v>102</v>
      </c>
      <c r="B103" s="166"/>
      <c r="C103" s="68"/>
      <c r="D103" s="163" t="s">
        <v>193</v>
      </c>
      <c r="E103" s="123">
        <v>1</v>
      </c>
      <c r="F103" s="123" t="s">
        <v>120</v>
      </c>
      <c r="G103" s="111"/>
      <c r="H103" s="62"/>
      <c r="I103" s="10"/>
      <c r="J103" s="126"/>
      <c r="K103" s="144"/>
      <c r="L103" s="108"/>
      <c r="M103"/>
      <c r="Q103" s="22"/>
      <c r="T103" s="59"/>
    </row>
    <row r="104" spans="1:22" s="2" customFormat="1" ht="12.75" customHeight="1" x14ac:dyDescent="0.2">
      <c r="B104" s="166"/>
      <c r="C104" s="68"/>
      <c r="D104" s="163" t="s">
        <v>16</v>
      </c>
      <c r="E104" s="123"/>
      <c r="F104" s="114"/>
      <c r="G104" s="114"/>
      <c r="H104" s="62"/>
      <c r="I104" s="10"/>
      <c r="J104" s="126"/>
      <c r="K104" s="143"/>
      <c r="L104" s="107"/>
      <c r="M104" s="22"/>
      <c r="N104" s="22"/>
      <c r="O104" s="22"/>
      <c r="P104" s="15"/>
      <c r="Q104"/>
      <c r="R104"/>
      <c r="U104"/>
      <c r="V104"/>
    </row>
    <row r="105" spans="1:22" s="2" customFormat="1" x14ac:dyDescent="0.2">
      <c r="B105" s="37"/>
      <c r="C105" s="25"/>
      <c r="D105" s="94"/>
      <c r="E105" s="22"/>
      <c r="F105" s="92"/>
      <c r="G105" s="92"/>
      <c r="H105" s="12"/>
      <c r="I105" s="17"/>
      <c r="J105" s="126"/>
      <c r="K105" s="143"/>
      <c r="L105" s="107"/>
      <c r="M105" s="22"/>
      <c r="N105" s="22"/>
      <c r="O105" s="22"/>
      <c r="P105" s="35"/>
      <c r="Q105" s="15"/>
      <c r="R105" s="10"/>
      <c r="S105" s="15"/>
      <c r="T105" s="28"/>
      <c r="U105"/>
      <c r="V105"/>
    </row>
    <row r="106" spans="1:22" x14ac:dyDescent="0.2">
      <c r="B106" s="37"/>
      <c r="C106" s="39"/>
      <c r="D106" s="159" t="s">
        <v>73</v>
      </c>
      <c r="I106" s="105"/>
      <c r="J106" s="129"/>
      <c r="K106" s="129"/>
      <c r="L106" s="107"/>
    </row>
    <row r="107" spans="1:22" x14ac:dyDescent="0.2">
      <c r="B107" s="37"/>
      <c r="C107" s="39"/>
      <c r="D107" s="120" t="s">
        <v>72</v>
      </c>
      <c r="I107" s="105"/>
      <c r="J107" s="129"/>
      <c r="K107" s="129"/>
      <c r="L107" s="107"/>
    </row>
    <row r="108" spans="1:22" x14ac:dyDescent="0.2">
      <c r="B108" s="13"/>
      <c r="C108" s="9"/>
      <c r="I108" s="105"/>
      <c r="J108" s="129"/>
      <c r="K108" s="129"/>
      <c r="L108" s="107"/>
    </row>
    <row r="109" spans="1:22" ht="86.25" customHeight="1" x14ac:dyDescent="0.2">
      <c r="B109" s="13"/>
      <c r="C109" s="9"/>
      <c r="D109" s="181" t="s">
        <v>95</v>
      </c>
      <c r="E109" s="181"/>
      <c r="F109" s="181"/>
      <c r="G109" s="79"/>
      <c r="H109" s="3"/>
      <c r="I109" s="109"/>
      <c r="J109" s="130"/>
      <c r="K109" s="129"/>
      <c r="L109" s="107"/>
    </row>
    <row r="110" spans="1:22" x14ac:dyDescent="0.2">
      <c r="B110" s="13"/>
      <c r="C110" s="9"/>
      <c r="I110" s="105"/>
      <c r="J110" s="129"/>
      <c r="K110" s="129"/>
      <c r="L110" s="107"/>
    </row>
    <row r="111" spans="1:22" x14ac:dyDescent="0.2">
      <c r="B111" s="39"/>
      <c r="C111" s="39"/>
      <c r="D111" s="99"/>
      <c r="E111" s="43"/>
      <c r="F111" s="43"/>
      <c r="G111" s="43"/>
      <c r="H111" s="98"/>
      <c r="I111" s="105"/>
      <c r="J111" s="129"/>
      <c r="K111" s="129"/>
      <c r="L111" s="107"/>
    </row>
    <row r="112" spans="1:22" x14ac:dyDescent="0.2">
      <c r="B112" s="39"/>
      <c r="C112" s="39"/>
      <c r="D112" s="98"/>
      <c r="E112" s="43"/>
      <c r="F112" s="43"/>
      <c r="G112" s="43"/>
      <c r="H112" s="98"/>
      <c r="I112" s="105"/>
      <c r="J112" s="129"/>
      <c r="K112" s="129"/>
      <c r="L112" s="107"/>
    </row>
    <row r="113" spans="2:22" x14ac:dyDescent="0.2">
      <c r="B113" s="39"/>
      <c r="C113" s="39"/>
      <c r="D113" s="105"/>
      <c r="E113" s="80"/>
      <c r="F113" s="80"/>
      <c r="G113" s="80"/>
      <c r="H113" s="52"/>
      <c r="I113" s="52"/>
      <c r="J113" s="131"/>
      <c r="K113" s="131"/>
    </row>
    <row r="114" spans="2:22" x14ac:dyDescent="0.2">
      <c r="B114" s="39"/>
      <c r="C114" s="39"/>
      <c r="D114" s="37"/>
      <c r="E114" s="81"/>
      <c r="F114" s="53"/>
      <c r="G114" s="53"/>
      <c r="H114" s="37"/>
      <c r="I114" s="37"/>
      <c r="J114" s="128"/>
      <c r="K114" s="142"/>
    </row>
    <row r="115" spans="2:22" s="2" customFormat="1" x14ac:dyDescent="0.2">
      <c r="B115" s="94"/>
      <c r="C115" s="94"/>
      <c r="D115" s="37"/>
      <c r="E115" s="81"/>
      <c r="F115" s="53"/>
      <c r="G115" s="53"/>
      <c r="H115" s="37"/>
      <c r="I115" s="37"/>
      <c r="J115" s="128"/>
      <c r="K115" s="142"/>
      <c r="L115"/>
      <c r="M115" s="22"/>
      <c r="N115" s="9"/>
      <c r="O115" s="25"/>
      <c r="P115" s="17"/>
      <c r="Q115" s="15"/>
      <c r="R115" s="17"/>
      <c r="S115" s="15"/>
      <c r="T115" s="28"/>
      <c r="U115"/>
      <c r="V115"/>
    </row>
    <row r="116" spans="2:22" s="2" customFormat="1" x14ac:dyDescent="0.2">
      <c r="B116" s="94"/>
      <c r="C116" s="94"/>
      <c r="D116" s="37"/>
      <c r="E116" s="81"/>
      <c r="F116" s="53"/>
      <c r="G116" s="53"/>
      <c r="H116" s="37"/>
      <c r="I116" s="37"/>
      <c r="J116" s="128"/>
      <c r="K116" s="142"/>
      <c r="L116"/>
      <c r="M116" s="22"/>
      <c r="N116" s="9"/>
      <c r="O116" s="25"/>
      <c r="P116" s="17"/>
      <c r="Q116" s="15"/>
      <c r="R116" s="17"/>
      <c r="S116" s="15"/>
      <c r="T116" s="28"/>
      <c r="U116"/>
      <c r="V116"/>
    </row>
    <row r="117" spans="2:22" s="2" customFormat="1" x14ac:dyDescent="0.2">
      <c r="B117" s="94"/>
      <c r="C117" s="94"/>
      <c r="D117" s="37"/>
      <c r="E117" s="81"/>
      <c r="F117" s="53"/>
      <c r="G117" s="53"/>
      <c r="H117" s="37"/>
      <c r="I117" s="37"/>
      <c r="J117" s="128"/>
      <c r="K117" s="142"/>
      <c r="L117"/>
      <c r="M117" s="22"/>
      <c r="N117" s="9"/>
      <c r="O117" s="25"/>
      <c r="P117" s="17"/>
      <c r="Q117" s="15"/>
      <c r="R117" s="17"/>
      <c r="S117" s="15"/>
      <c r="T117" s="28"/>
      <c r="U117"/>
      <c r="V117"/>
    </row>
    <row r="118" spans="2:22" s="2" customFormat="1" ht="15" x14ac:dyDescent="0.2">
      <c r="B118" s="19"/>
      <c r="C118" s="19"/>
      <c r="D118" s="37"/>
      <c r="E118" s="81"/>
      <c r="F118" s="53"/>
      <c r="G118" s="53"/>
      <c r="H118" s="37"/>
      <c r="I118" s="37"/>
      <c r="J118" s="128"/>
      <c r="K118" s="142"/>
      <c r="L118"/>
      <c r="M118" s="22"/>
      <c r="N118" s="9"/>
      <c r="O118" s="25"/>
      <c r="P118" s="17"/>
      <c r="Q118" s="15"/>
      <c r="R118" s="17"/>
      <c r="S118" s="15"/>
      <c r="T118" s="28"/>
      <c r="U118"/>
      <c r="V118"/>
    </row>
    <row r="119" spans="2:22" s="2" customFormat="1" x14ac:dyDescent="0.2">
      <c r="B119" s="94"/>
      <c r="C119" s="94"/>
      <c r="D119" s="37"/>
      <c r="E119" s="81"/>
      <c r="F119" s="53"/>
      <c r="G119" s="53"/>
      <c r="H119" s="54"/>
      <c r="I119" s="54"/>
      <c r="J119" s="128"/>
      <c r="K119" s="142"/>
      <c r="L119"/>
      <c r="M119" s="22"/>
      <c r="N119" s="9"/>
      <c r="O119" s="25"/>
      <c r="P119" s="17"/>
      <c r="Q119" s="15"/>
      <c r="R119" s="17"/>
      <c r="S119" s="15"/>
      <c r="T119" s="28"/>
      <c r="U119"/>
      <c r="V119"/>
    </row>
    <row r="120" spans="2:22" s="2" customFormat="1" x14ac:dyDescent="0.2">
      <c r="B120" s="94"/>
      <c r="C120" s="94"/>
      <c r="D120" s="37"/>
      <c r="E120" s="53"/>
      <c r="F120" s="177"/>
      <c r="G120" s="177"/>
      <c r="H120" s="177"/>
      <c r="I120" s="177"/>
      <c r="J120" s="177"/>
      <c r="K120" s="143"/>
      <c r="L120"/>
      <c r="M120" s="9"/>
      <c r="N120" s="9"/>
      <c r="O120" s="25"/>
      <c r="P120" s="17"/>
      <c r="Q120" s="15"/>
      <c r="R120" s="17"/>
      <c r="S120" s="15"/>
      <c r="T120" s="28"/>
      <c r="U120"/>
      <c r="V120"/>
    </row>
    <row r="121" spans="2:22" s="2" customFormat="1" ht="15" x14ac:dyDescent="0.2">
      <c r="B121" s="94"/>
      <c r="C121" s="94"/>
      <c r="D121" s="105"/>
      <c r="E121" s="80"/>
      <c r="F121" s="93"/>
      <c r="G121" s="93"/>
      <c r="H121" s="55"/>
      <c r="I121" s="55"/>
      <c r="J121" s="132"/>
      <c r="K121" s="142"/>
      <c r="L121"/>
      <c r="M121" s="9"/>
      <c r="N121" s="9"/>
      <c r="O121" s="25"/>
      <c r="P121" s="17"/>
      <c r="Q121" s="15"/>
      <c r="R121" s="17"/>
      <c r="S121" s="15"/>
      <c r="T121" s="28"/>
      <c r="U121"/>
      <c r="V121"/>
    </row>
    <row r="122" spans="2:22" s="2" customFormat="1" x14ac:dyDescent="0.2">
      <c r="B122" s="94"/>
      <c r="C122" s="94"/>
      <c r="D122" s="37"/>
      <c r="E122" s="81"/>
      <c r="F122" s="53"/>
      <c r="G122" s="53"/>
      <c r="H122" s="37"/>
      <c r="I122" s="37"/>
      <c r="J122" s="128"/>
      <c r="K122" s="142"/>
      <c r="L122"/>
      <c r="M122" s="98"/>
      <c r="N122" s="9"/>
      <c r="O122" s="25"/>
      <c r="P122" s="12"/>
      <c r="Q122" s="15"/>
      <c r="R122" s="17"/>
      <c r="S122" s="15"/>
      <c r="T122" s="28"/>
      <c r="U122"/>
      <c r="V122"/>
    </row>
    <row r="123" spans="2:22" s="2" customFormat="1" x14ac:dyDescent="0.2">
      <c r="B123" s="94"/>
      <c r="C123" s="94"/>
      <c r="D123" s="37"/>
      <c r="E123" s="81"/>
      <c r="F123" s="53"/>
      <c r="G123" s="53"/>
      <c r="H123" s="37"/>
      <c r="I123" s="37"/>
      <c r="J123" s="128"/>
      <c r="K123" s="142"/>
      <c r="L123"/>
      <c r="M123" s="9"/>
      <c r="N123" s="9"/>
      <c r="O123" s="25"/>
      <c r="P123" s="17"/>
      <c r="Q123" s="15"/>
      <c r="R123" s="17"/>
      <c r="S123" s="15"/>
      <c r="U123"/>
      <c r="V123"/>
    </row>
    <row r="124" spans="2:22" x14ac:dyDescent="0.2">
      <c r="D124" s="52"/>
      <c r="E124" s="81"/>
      <c r="F124" s="80"/>
      <c r="G124" s="80"/>
      <c r="H124" s="54"/>
      <c r="I124" s="54"/>
      <c r="J124" s="128"/>
      <c r="K124" s="142"/>
      <c r="M124" s="9"/>
      <c r="N124" s="9"/>
      <c r="O124" s="9"/>
      <c r="P124" s="17"/>
      <c r="Q124" s="15"/>
      <c r="R124" s="17"/>
      <c r="S124" s="15"/>
    </row>
    <row r="125" spans="2:22" x14ac:dyDescent="0.2">
      <c r="D125" s="37"/>
      <c r="E125" s="81"/>
      <c r="F125" s="53"/>
      <c r="G125" s="53"/>
      <c r="H125" s="37"/>
      <c r="I125" s="37"/>
      <c r="J125" s="128"/>
      <c r="K125" s="142"/>
      <c r="M125" s="9"/>
      <c r="N125" s="9"/>
      <c r="O125" s="9"/>
      <c r="P125" s="24"/>
      <c r="Q125" s="15"/>
      <c r="R125" s="15"/>
      <c r="S125" s="15"/>
    </row>
    <row r="126" spans="2:22" ht="18.75" x14ac:dyDescent="0.2">
      <c r="B126" s="51"/>
      <c r="C126" s="99"/>
      <c r="D126" s="98"/>
      <c r="E126" s="53"/>
      <c r="F126" s="177"/>
      <c r="G126" s="177"/>
      <c r="H126" s="177"/>
      <c r="I126" s="177"/>
      <c r="J126" s="177"/>
      <c r="K126" s="143"/>
      <c r="M126" s="13"/>
      <c r="N126" s="9"/>
      <c r="O126" s="25"/>
      <c r="P126" s="17"/>
      <c r="Q126" s="15"/>
      <c r="R126" s="15"/>
    </row>
    <row r="127" spans="2:22" x14ac:dyDescent="0.2">
      <c r="B127" s="98"/>
      <c r="C127" s="98"/>
      <c r="D127" s="44"/>
      <c r="E127" s="53"/>
      <c r="F127" s="53"/>
      <c r="G127" s="53"/>
      <c r="H127" s="37"/>
      <c r="I127" s="37"/>
      <c r="J127" s="132"/>
      <c r="K127" s="142"/>
      <c r="M127" s="9"/>
      <c r="N127" s="98"/>
      <c r="O127" s="25"/>
      <c r="P127" s="17"/>
      <c r="Q127" s="15"/>
      <c r="R127" s="15"/>
    </row>
    <row r="128" spans="2:22" x14ac:dyDescent="0.2">
      <c r="B128" s="106"/>
      <c r="C128" s="106"/>
      <c r="D128" s="37"/>
      <c r="E128" s="81"/>
      <c r="F128" s="53"/>
      <c r="G128" s="53"/>
      <c r="H128" s="37"/>
      <c r="I128" s="37"/>
      <c r="J128" s="128"/>
      <c r="K128" s="142"/>
      <c r="M128" s="9"/>
      <c r="N128" s="9"/>
      <c r="O128" s="26"/>
      <c r="P128" s="17"/>
      <c r="Q128" s="15"/>
      <c r="R128" s="15"/>
    </row>
    <row r="129" spans="2:20" x14ac:dyDescent="0.2">
      <c r="B129" s="37"/>
      <c r="C129" s="37"/>
      <c r="D129" s="37"/>
      <c r="E129" s="81"/>
      <c r="F129" s="53"/>
      <c r="G129" s="53"/>
      <c r="H129" s="37"/>
      <c r="I129" s="37"/>
      <c r="J129" s="128"/>
      <c r="K129" s="142"/>
      <c r="M129" s="9"/>
      <c r="N129" s="9"/>
      <c r="O129" s="25"/>
      <c r="P129" s="17"/>
      <c r="Q129" s="15"/>
      <c r="R129" s="15"/>
    </row>
    <row r="130" spans="2:20" x14ac:dyDescent="0.2">
      <c r="B130" s="37"/>
      <c r="C130" s="37"/>
      <c r="D130" s="37"/>
      <c r="E130" s="81"/>
      <c r="F130" s="53"/>
      <c r="G130" s="53"/>
      <c r="H130" s="37"/>
      <c r="I130" s="37"/>
      <c r="J130" s="128"/>
      <c r="K130" s="142"/>
      <c r="M130" s="9"/>
      <c r="N130" s="9"/>
      <c r="O130" s="25"/>
      <c r="P130" s="9"/>
      <c r="Q130" s="15"/>
      <c r="R130" s="10"/>
      <c r="S130" s="11"/>
      <c r="T130" s="28"/>
    </row>
    <row r="131" spans="2:20" x14ac:dyDescent="0.2">
      <c r="B131" s="37"/>
      <c r="C131" s="37"/>
      <c r="D131" s="37"/>
      <c r="E131" s="81"/>
      <c r="F131" s="53"/>
      <c r="G131" s="53"/>
      <c r="H131" s="37"/>
      <c r="I131" s="37"/>
      <c r="J131" s="128"/>
      <c r="K131" s="142"/>
      <c r="M131" s="9"/>
      <c r="N131" s="9"/>
      <c r="O131" s="25"/>
      <c r="P131" s="18"/>
      <c r="Q131" s="14"/>
      <c r="R131" s="17"/>
      <c r="S131" s="14"/>
      <c r="T131" s="28"/>
    </row>
    <row r="132" spans="2:20" x14ac:dyDescent="0.2">
      <c r="B132" s="37"/>
      <c r="C132" s="37"/>
      <c r="D132" s="37"/>
      <c r="E132" s="81"/>
      <c r="F132" s="53"/>
      <c r="G132" s="53"/>
      <c r="H132" s="37"/>
      <c r="I132" s="37"/>
      <c r="J132" s="128"/>
      <c r="K132" s="142"/>
      <c r="M132" s="33"/>
      <c r="N132" s="25"/>
      <c r="O132" s="24"/>
      <c r="P132" s="18"/>
      <c r="Q132" s="14"/>
      <c r="R132" s="17"/>
      <c r="S132" s="14"/>
      <c r="T132" s="30"/>
    </row>
    <row r="133" spans="2:20" x14ac:dyDescent="0.2">
      <c r="B133" s="37"/>
      <c r="C133" s="37"/>
      <c r="D133" s="17"/>
      <c r="E133" s="81"/>
      <c r="F133" s="56"/>
      <c r="G133" s="56"/>
      <c r="H133" s="17"/>
      <c r="I133" s="17"/>
      <c r="J133" s="128"/>
      <c r="K133" s="142"/>
      <c r="M133" s="33"/>
      <c r="N133" s="26"/>
      <c r="O133" s="17"/>
      <c r="P133" s="18"/>
      <c r="Q133" s="14"/>
      <c r="R133" s="17"/>
      <c r="S133" s="14"/>
      <c r="T133" s="28"/>
    </row>
    <row r="134" spans="2:20" x14ac:dyDescent="0.2">
      <c r="B134" s="54"/>
      <c r="C134" s="54"/>
      <c r="D134" s="37"/>
      <c r="E134" s="53"/>
      <c r="F134" s="177"/>
      <c r="G134" s="177"/>
      <c r="H134" s="177"/>
      <c r="I134" s="177"/>
      <c r="J134" s="177"/>
      <c r="K134" s="143"/>
      <c r="M134" s="33"/>
      <c r="N134" s="25"/>
      <c r="O134" s="17"/>
      <c r="P134" s="18"/>
      <c r="Q134" s="14"/>
      <c r="R134" s="17"/>
      <c r="S134" s="14"/>
      <c r="T134" s="28"/>
    </row>
    <row r="135" spans="2:20" x14ac:dyDescent="0.2">
      <c r="B135" s="37"/>
      <c r="C135" s="37"/>
      <c r="D135" s="44"/>
      <c r="E135" s="53"/>
      <c r="F135" s="53"/>
      <c r="G135" s="53"/>
      <c r="H135" s="37"/>
      <c r="I135" s="37"/>
      <c r="J135" s="129"/>
      <c r="K135" s="142"/>
      <c r="M135" s="33"/>
      <c r="N135" s="25"/>
      <c r="O135" s="17"/>
      <c r="P135" s="18"/>
      <c r="Q135" s="14"/>
      <c r="R135" s="17"/>
      <c r="S135" s="14"/>
      <c r="T135" s="28"/>
    </row>
    <row r="136" spans="2:20" x14ac:dyDescent="0.2">
      <c r="B136" s="106"/>
      <c r="C136" s="106"/>
      <c r="D136" s="17"/>
      <c r="E136" s="53"/>
      <c r="F136" s="43"/>
      <c r="G136" s="43"/>
      <c r="H136" s="37"/>
      <c r="I136" s="37"/>
      <c r="J136" s="132"/>
      <c r="K136" s="142"/>
      <c r="M136" s="33"/>
      <c r="N136" s="25"/>
      <c r="O136" s="17"/>
      <c r="P136" s="9"/>
      <c r="Q136" s="15"/>
      <c r="R136" s="16"/>
      <c r="S136" s="11"/>
      <c r="T136" s="29"/>
    </row>
    <row r="137" spans="2:20" ht="12.75" customHeight="1" x14ac:dyDescent="0.2">
      <c r="B137" s="37"/>
      <c r="C137" s="37"/>
      <c r="D137" s="17"/>
      <c r="E137" s="81"/>
      <c r="F137" s="53"/>
      <c r="G137" s="53"/>
      <c r="H137" s="37"/>
      <c r="I137" s="37"/>
      <c r="J137" s="128"/>
      <c r="K137" s="142"/>
      <c r="M137" s="33"/>
      <c r="N137" s="25"/>
      <c r="O137" s="9"/>
      <c r="P137" s="9"/>
      <c r="R137" s="10"/>
    </row>
    <row r="138" spans="2:20" ht="12.75" customHeight="1" x14ac:dyDescent="0.2">
      <c r="B138" s="37"/>
      <c r="C138" s="37"/>
      <c r="D138" s="17"/>
      <c r="E138" s="81"/>
      <c r="F138" s="53"/>
      <c r="G138" s="53"/>
      <c r="H138" s="37"/>
      <c r="I138" s="37"/>
      <c r="J138" s="128"/>
      <c r="K138" s="142"/>
      <c r="N138" s="25"/>
      <c r="O138" s="13"/>
      <c r="P138" s="9"/>
      <c r="R138" s="10"/>
    </row>
    <row r="139" spans="2:20" ht="12.75" customHeight="1" x14ac:dyDescent="0.2">
      <c r="B139" s="37"/>
      <c r="C139" s="37"/>
      <c r="D139" s="17"/>
      <c r="E139" s="81"/>
      <c r="F139" s="53"/>
      <c r="G139" s="53"/>
      <c r="H139" s="98"/>
      <c r="I139" s="98"/>
      <c r="J139" s="128"/>
      <c r="K139" s="142"/>
      <c r="N139" s="25"/>
      <c r="O139" s="10"/>
      <c r="P139" s="9"/>
      <c r="R139" s="10"/>
      <c r="T139" s="1"/>
    </row>
    <row r="140" spans="2:20" ht="12.75" customHeight="1" x14ac:dyDescent="0.2">
      <c r="B140" s="37"/>
      <c r="C140" s="37"/>
      <c r="D140" s="17"/>
      <c r="E140" s="81"/>
      <c r="F140" s="53"/>
      <c r="G140" s="53"/>
      <c r="H140" s="98"/>
      <c r="I140" s="98"/>
      <c r="J140" s="128"/>
      <c r="K140" s="142"/>
      <c r="N140" s="25"/>
      <c r="O140" s="13"/>
      <c r="P140" s="9"/>
      <c r="R140" s="10"/>
    </row>
    <row r="141" spans="2:20" ht="15" customHeight="1" x14ac:dyDescent="0.2">
      <c r="B141" s="37"/>
      <c r="C141" s="37"/>
      <c r="D141" s="17"/>
      <c r="E141" s="81"/>
      <c r="F141" s="53"/>
      <c r="G141" s="53"/>
      <c r="H141" s="98"/>
      <c r="I141" s="98"/>
      <c r="J141" s="128"/>
      <c r="K141" s="142"/>
    </row>
    <row r="142" spans="2:20" x14ac:dyDescent="0.2">
      <c r="B142" s="99"/>
      <c r="C142" s="37"/>
      <c r="D142" s="17"/>
      <c r="E142" s="81"/>
      <c r="F142" s="53"/>
      <c r="G142" s="53"/>
      <c r="H142" s="98"/>
      <c r="I142" s="98"/>
      <c r="J142" s="128"/>
      <c r="K142" s="142"/>
    </row>
    <row r="143" spans="2:20" x14ac:dyDescent="0.2">
      <c r="B143" s="37"/>
      <c r="C143" s="37"/>
      <c r="D143" s="17"/>
      <c r="E143" s="81"/>
      <c r="F143" s="53"/>
      <c r="G143" s="53"/>
      <c r="H143" s="98"/>
      <c r="I143" s="98"/>
      <c r="J143" s="128"/>
      <c r="K143" s="142"/>
    </row>
    <row r="144" spans="2:20" x14ac:dyDescent="0.2">
      <c r="B144" s="37"/>
      <c r="C144" s="37"/>
      <c r="D144" s="37"/>
      <c r="E144" s="53"/>
      <c r="F144" s="177"/>
      <c r="G144" s="177"/>
      <c r="H144" s="177"/>
      <c r="I144" s="177"/>
      <c r="J144" s="177"/>
      <c r="K144" s="143"/>
    </row>
    <row r="145" spans="2:24" x14ac:dyDescent="0.2">
      <c r="B145" s="37"/>
      <c r="C145" s="37"/>
      <c r="D145" s="37"/>
      <c r="E145" s="53"/>
      <c r="F145" s="82"/>
      <c r="G145" s="82"/>
      <c r="H145" s="100"/>
      <c r="I145" s="100"/>
      <c r="J145" s="133"/>
      <c r="K145" s="143"/>
    </row>
    <row r="146" spans="2:24" x14ac:dyDescent="0.2">
      <c r="B146" s="37"/>
      <c r="C146" s="37"/>
      <c r="D146" s="98"/>
      <c r="E146" s="171"/>
      <c r="F146" s="172"/>
      <c r="G146" s="172"/>
      <c r="H146" s="172"/>
      <c r="I146" s="172"/>
      <c r="J146" s="172"/>
      <c r="K146" s="143"/>
    </row>
    <row r="147" spans="2:24" x14ac:dyDescent="0.2">
      <c r="B147" s="37"/>
      <c r="C147" s="37"/>
      <c r="D147" s="98"/>
      <c r="E147" s="171"/>
      <c r="F147" s="172"/>
      <c r="G147" s="172"/>
      <c r="H147" s="172"/>
      <c r="I147" s="172"/>
      <c r="J147" s="172"/>
      <c r="K147" s="143"/>
    </row>
    <row r="148" spans="2:24" x14ac:dyDescent="0.2">
      <c r="B148" s="98"/>
      <c r="C148" s="26"/>
      <c r="D148" s="98"/>
      <c r="E148" s="171"/>
      <c r="F148" s="172"/>
      <c r="G148" s="172"/>
      <c r="H148" s="172"/>
      <c r="I148" s="172"/>
      <c r="J148" s="172"/>
      <c r="K148" s="143"/>
    </row>
    <row r="149" spans="2:24" x14ac:dyDescent="0.2">
      <c r="B149" s="37"/>
      <c r="C149" s="37"/>
      <c r="D149" s="98"/>
      <c r="E149" s="171"/>
      <c r="F149" s="172"/>
      <c r="G149" s="172"/>
      <c r="H149" s="172"/>
      <c r="I149" s="172"/>
      <c r="J149" s="172"/>
      <c r="K149" s="143"/>
    </row>
    <row r="150" spans="2:24" x14ac:dyDescent="0.2">
      <c r="B150" s="99"/>
      <c r="C150" s="37"/>
      <c r="D150" s="98"/>
      <c r="E150" s="82"/>
      <c r="F150" s="82"/>
      <c r="G150" s="82"/>
      <c r="H150" s="17"/>
      <c r="I150" s="17"/>
      <c r="J150" s="128"/>
      <c r="K150" s="143"/>
    </row>
    <row r="151" spans="2:24" ht="15.75" x14ac:dyDescent="0.2">
      <c r="B151" s="98"/>
      <c r="C151" s="99"/>
      <c r="D151" s="173"/>
      <c r="E151" s="174"/>
      <c r="F151" s="174"/>
      <c r="G151" s="174"/>
      <c r="H151" s="174"/>
      <c r="I151" s="174"/>
      <c r="J151" s="174"/>
      <c r="K151" s="145"/>
    </row>
    <row r="152" spans="2:24" x14ac:dyDescent="0.2">
      <c r="B152" s="98"/>
      <c r="C152" s="26"/>
      <c r="D152" s="44"/>
      <c r="E152" s="53"/>
      <c r="F152" s="53"/>
      <c r="G152" s="53"/>
      <c r="H152" s="37"/>
      <c r="I152" s="37"/>
      <c r="J152" s="132"/>
      <c r="K152" s="142"/>
    </row>
    <row r="153" spans="2:24" x14ac:dyDescent="0.2">
      <c r="B153" s="98"/>
      <c r="C153" s="26"/>
      <c r="D153" s="37"/>
      <c r="E153" s="43"/>
      <c r="F153" s="172"/>
      <c r="G153" s="172"/>
      <c r="H153" s="172"/>
      <c r="I153" s="172"/>
      <c r="J153" s="172"/>
      <c r="K153" s="146"/>
      <c r="L153" s="27"/>
    </row>
    <row r="154" spans="2:24" x14ac:dyDescent="0.2">
      <c r="B154" s="98"/>
      <c r="C154" s="26"/>
      <c r="D154" s="37"/>
      <c r="E154" s="43"/>
      <c r="F154" s="172"/>
      <c r="G154" s="172"/>
      <c r="H154" s="172"/>
      <c r="I154" s="172"/>
      <c r="J154" s="172"/>
      <c r="K154" s="146"/>
      <c r="L154" s="27"/>
    </row>
    <row r="155" spans="2:24" ht="15.75" x14ac:dyDescent="0.2">
      <c r="B155" s="98"/>
      <c r="C155" s="26"/>
      <c r="D155" s="173"/>
      <c r="E155" s="174"/>
      <c r="F155" s="174"/>
      <c r="G155" s="174"/>
      <c r="H155" s="174"/>
      <c r="I155" s="174"/>
      <c r="J155" s="174"/>
      <c r="K155" s="145"/>
    </row>
    <row r="156" spans="2:24" x14ac:dyDescent="0.2">
      <c r="B156" s="98"/>
      <c r="C156" s="26"/>
      <c r="D156" s="37"/>
      <c r="F156" s="175"/>
      <c r="G156" s="175"/>
      <c r="H156" s="175"/>
      <c r="I156" s="175"/>
      <c r="J156" s="175"/>
      <c r="K156" s="147"/>
      <c r="L156" s="27"/>
    </row>
    <row r="157" spans="2:24" x14ac:dyDescent="0.2">
      <c r="B157" s="98"/>
      <c r="C157" s="26"/>
      <c r="D157" s="37"/>
      <c r="F157" s="175"/>
      <c r="G157" s="175"/>
      <c r="H157" s="175"/>
      <c r="I157" s="175"/>
      <c r="J157" s="175"/>
      <c r="K157" s="147"/>
      <c r="L157" s="27"/>
    </row>
    <row r="158" spans="2:24" s="22" customFormat="1" x14ac:dyDescent="0.2">
      <c r="B158" s="98"/>
      <c r="C158" s="26"/>
      <c r="D158" s="37"/>
      <c r="F158" s="175"/>
      <c r="G158" s="175"/>
      <c r="H158" s="175"/>
      <c r="I158" s="175"/>
      <c r="J158" s="175"/>
      <c r="K158" s="147"/>
      <c r="L158" s="27"/>
      <c r="Q158"/>
      <c r="R158"/>
      <c r="S158"/>
      <c r="T158"/>
      <c r="U158"/>
      <c r="V158"/>
      <c r="W158"/>
      <c r="X158"/>
    </row>
    <row r="159" spans="2:24" s="22" customFormat="1" x14ac:dyDescent="0.2">
      <c r="B159" s="37"/>
      <c r="C159" s="37"/>
      <c r="D159" s="37"/>
      <c r="F159" s="175"/>
      <c r="G159" s="175"/>
      <c r="H159" s="175"/>
      <c r="I159" s="175"/>
      <c r="J159" s="175"/>
      <c r="K159" s="147"/>
      <c r="L159" s="27"/>
      <c r="Q159"/>
      <c r="R159"/>
      <c r="S159"/>
      <c r="T159"/>
      <c r="U159"/>
      <c r="V159"/>
      <c r="W159"/>
      <c r="X159"/>
    </row>
    <row r="160" spans="2:24" s="22" customFormat="1" x14ac:dyDescent="0.2">
      <c r="B160" s="37"/>
      <c r="C160" s="37"/>
      <c r="D160" s="37"/>
      <c r="H160" s="16"/>
      <c r="I160" s="16"/>
      <c r="J160" s="134"/>
      <c r="K160" s="147"/>
      <c r="L160" s="29"/>
      <c r="Q160"/>
      <c r="R160"/>
      <c r="S160"/>
      <c r="T160"/>
      <c r="U160"/>
      <c r="V160"/>
      <c r="W160"/>
      <c r="X160"/>
    </row>
    <row r="161" spans="2:24" s="22" customFormat="1" ht="15.75" x14ac:dyDescent="0.2">
      <c r="B161" s="98"/>
      <c r="C161" s="98"/>
      <c r="D161" s="37"/>
      <c r="E161" s="176"/>
      <c r="F161" s="175"/>
      <c r="G161" s="175"/>
      <c r="H161" s="175"/>
      <c r="I161" s="175"/>
      <c r="J161" s="175"/>
      <c r="K161" s="148"/>
      <c r="L161" s="42"/>
      <c r="Q161"/>
      <c r="R161"/>
      <c r="S161"/>
      <c r="T161"/>
      <c r="U161"/>
      <c r="V161"/>
      <c r="W161"/>
      <c r="X161"/>
    </row>
    <row r="162" spans="2:24" s="22" customFormat="1" x14ac:dyDescent="0.2">
      <c r="B162" s="98"/>
      <c r="C162" s="98"/>
      <c r="D162" s="37"/>
      <c r="E162" s="81"/>
      <c r="F162" s="40"/>
      <c r="G162" s="40"/>
      <c r="H162" s="39"/>
      <c r="I162" s="39"/>
      <c r="J162" s="126"/>
      <c r="K162" s="141"/>
      <c r="L162" s="1"/>
      <c r="Q162"/>
      <c r="R162"/>
      <c r="S162"/>
      <c r="T162"/>
      <c r="U162"/>
      <c r="V162"/>
      <c r="W162"/>
      <c r="X162"/>
    </row>
    <row r="163" spans="2:24" s="22" customFormat="1" x14ac:dyDescent="0.2">
      <c r="B163" s="98"/>
      <c r="C163" s="98"/>
      <c r="D163" s="36"/>
      <c r="E163" s="81"/>
      <c r="F163" s="40"/>
      <c r="G163" s="40"/>
      <c r="H163" s="39"/>
      <c r="I163" s="39"/>
      <c r="J163" s="126"/>
      <c r="K163" s="141"/>
      <c r="L163" s="1"/>
      <c r="Q163"/>
      <c r="R163"/>
      <c r="S163"/>
      <c r="T163"/>
      <c r="U163"/>
      <c r="V163"/>
      <c r="W163"/>
      <c r="X163"/>
    </row>
    <row r="164" spans="2:24" s="22" customFormat="1" x14ac:dyDescent="0.2">
      <c r="B164" s="98"/>
      <c r="C164" s="98"/>
      <c r="D164" s="39"/>
      <c r="E164" s="81"/>
      <c r="F164" s="40"/>
      <c r="G164" s="40"/>
      <c r="H164" s="39"/>
      <c r="I164" s="39"/>
      <c r="J164" s="126"/>
      <c r="K164" s="141"/>
      <c r="L164"/>
      <c r="Q164"/>
      <c r="R164"/>
      <c r="S164"/>
      <c r="T164"/>
      <c r="U164"/>
      <c r="V164"/>
      <c r="W164"/>
      <c r="X164"/>
    </row>
    <row r="165" spans="2:24" s="22" customFormat="1" x14ac:dyDescent="0.2">
      <c r="B165" s="98"/>
      <c r="C165" s="98"/>
      <c r="D165" s="57"/>
      <c r="E165" s="81"/>
      <c r="F165" s="40"/>
      <c r="G165" s="40"/>
      <c r="H165" s="39"/>
      <c r="I165" s="39"/>
      <c r="J165" s="126"/>
      <c r="K165" s="141"/>
      <c r="L165"/>
      <c r="Q165"/>
      <c r="R165"/>
      <c r="S165"/>
      <c r="T165"/>
      <c r="U165"/>
      <c r="V165"/>
      <c r="W165"/>
      <c r="X165"/>
    </row>
    <row r="166" spans="2:24" s="22" customFormat="1" x14ac:dyDescent="0.2">
      <c r="B166" s="98"/>
      <c r="C166" s="98"/>
      <c r="D166" s="58"/>
      <c r="E166" s="81"/>
      <c r="F166" s="40"/>
      <c r="G166" s="40"/>
      <c r="H166" s="39"/>
      <c r="I166" s="39"/>
      <c r="J166" s="126"/>
      <c r="K166" s="141"/>
      <c r="L166"/>
      <c r="Q166"/>
      <c r="R166"/>
      <c r="S166"/>
      <c r="T166"/>
      <c r="U166"/>
      <c r="V166"/>
      <c r="W166"/>
      <c r="X166"/>
    </row>
    <row r="167" spans="2:24" s="22" customFormat="1" x14ac:dyDescent="0.2">
      <c r="B167" s="37"/>
      <c r="C167" s="37"/>
      <c r="D167" s="37"/>
      <c r="E167" s="40"/>
      <c r="F167" s="40"/>
      <c r="G167" s="40"/>
      <c r="H167" s="39"/>
      <c r="I167" s="39"/>
      <c r="J167" s="135"/>
      <c r="K167" s="141"/>
      <c r="L167"/>
      <c r="Q167"/>
      <c r="R167"/>
      <c r="S167"/>
      <c r="T167"/>
      <c r="U167"/>
      <c r="V167"/>
      <c r="W167"/>
      <c r="X167"/>
    </row>
    <row r="168" spans="2:24" s="22" customFormat="1" x14ac:dyDescent="0.2">
      <c r="B168" s="37"/>
      <c r="C168" s="37"/>
      <c r="D168" s="37"/>
      <c r="E168" s="81"/>
      <c r="F168" s="40"/>
      <c r="G168" s="40"/>
      <c r="H168" s="39"/>
      <c r="I168" s="39"/>
      <c r="J168" s="126"/>
      <c r="K168" s="141"/>
      <c r="L168"/>
      <c r="Q168"/>
      <c r="R168"/>
      <c r="S168"/>
      <c r="T168"/>
      <c r="U168"/>
      <c r="V168"/>
      <c r="W168"/>
      <c r="X168"/>
    </row>
    <row r="169" spans="2:24" s="22" customFormat="1" x14ac:dyDescent="0.2">
      <c r="B169" s="37"/>
      <c r="C169" s="37"/>
      <c r="D169" s="37"/>
      <c r="E169" s="40"/>
      <c r="F169" s="40"/>
      <c r="G169" s="40"/>
      <c r="H169" s="39"/>
      <c r="I169" s="39"/>
      <c r="J169" s="135"/>
      <c r="K169" s="141"/>
      <c r="L169"/>
      <c r="Q169"/>
      <c r="R169"/>
      <c r="S169"/>
      <c r="T169"/>
      <c r="U169"/>
      <c r="V169"/>
      <c r="W169"/>
      <c r="X169"/>
    </row>
    <row r="170" spans="2:24" s="22" customFormat="1" x14ac:dyDescent="0.2">
      <c r="B170" s="98"/>
      <c r="C170" s="98"/>
      <c r="D170" s="36"/>
      <c r="E170" s="81"/>
      <c r="F170" s="40"/>
      <c r="G170" s="40"/>
      <c r="H170" s="39"/>
      <c r="I170" s="39"/>
      <c r="J170" s="126"/>
      <c r="K170" s="141"/>
      <c r="L170"/>
      <c r="Q170"/>
      <c r="R170"/>
      <c r="S170"/>
      <c r="T170"/>
      <c r="U170"/>
      <c r="V170"/>
      <c r="W170"/>
      <c r="X170"/>
    </row>
    <row r="171" spans="2:24" s="22" customFormat="1" x14ac:dyDescent="0.2">
      <c r="B171" s="36"/>
      <c r="C171" s="36"/>
      <c r="D171" s="37"/>
      <c r="E171" s="81"/>
      <c r="F171" s="40"/>
      <c r="G171" s="40"/>
      <c r="H171" s="39"/>
      <c r="I171" s="39"/>
      <c r="J171" s="126"/>
      <c r="K171" s="141"/>
      <c r="L171"/>
      <c r="Q171"/>
      <c r="R171"/>
      <c r="S171"/>
      <c r="T171"/>
      <c r="U171"/>
      <c r="V171"/>
      <c r="W171"/>
      <c r="X171"/>
    </row>
    <row r="172" spans="2:24" s="22" customFormat="1" x14ac:dyDescent="0.2">
      <c r="B172" s="36"/>
      <c r="C172" s="36"/>
      <c r="D172" s="36"/>
      <c r="E172" s="81"/>
      <c r="F172" s="40"/>
      <c r="G172" s="40"/>
      <c r="H172" s="39"/>
      <c r="I172" s="39"/>
      <c r="J172" s="126"/>
      <c r="K172" s="141"/>
      <c r="L172"/>
      <c r="Q172"/>
      <c r="R172"/>
      <c r="S172"/>
      <c r="T172"/>
      <c r="U172"/>
      <c r="V172"/>
      <c r="W172"/>
      <c r="X172"/>
    </row>
    <row r="173" spans="2:24" s="22" customFormat="1" x14ac:dyDescent="0.2">
      <c r="B173" s="36"/>
      <c r="C173" s="36"/>
      <c r="D173" s="37"/>
      <c r="E173" s="81"/>
      <c r="F173" s="40"/>
      <c r="G173" s="40"/>
      <c r="H173" s="39"/>
      <c r="I173" s="39"/>
      <c r="J173" s="126"/>
      <c r="K173" s="141"/>
      <c r="L173"/>
      <c r="Q173"/>
      <c r="R173"/>
      <c r="S173"/>
      <c r="T173"/>
      <c r="U173"/>
      <c r="V173"/>
      <c r="W173"/>
      <c r="X173"/>
    </row>
    <row r="174" spans="2:24" s="22" customFormat="1" x14ac:dyDescent="0.2">
      <c r="B174" s="36"/>
      <c r="C174" s="36"/>
      <c r="D174" s="37"/>
      <c r="E174" s="81"/>
      <c r="F174" s="40"/>
      <c r="G174" s="40"/>
      <c r="H174" s="39"/>
      <c r="I174" s="39"/>
      <c r="J174" s="126"/>
      <c r="K174" s="141"/>
      <c r="L174"/>
      <c r="Q174"/>
      <c r="R174"/>
      <c r="S174"/>
      <c r="T174"/>
      <c r="U174"/>
      <c r="V174"/>
      <c r="W174"/>
      <c r="X174"/>
    </row>
    <row r="175" spans="2:24" s="22" customFormat="1" x14ac:dyDescent="0.2">
      <c r="B175" s="36"/>
      <c r="C175" s="36"/>
      <c r="D175" s="37"/>
      <c r="E175" s="81"/>
      <c r="F175" s="40"/>
      <c r="G175" s="40"/>
      <c r="H175" s="39"/>
      <c r="I175" s="39"/>
      <c r="J175" s="126"/>
      <c r="K175" s="141"/>
      <c r="L175"/>
      <c r="M175" s="20"/>
      <c r="Q175"/>
      <c r="R175"/>
      <c r="S175"/>
      <c r="T175"/>
      <c r="U175"/>
      <c r="V175"/>
      <c r="W175"/>
      <c r="X175"/>
    </row>
    <row r="176" spans="2:24" s="22" customFormat="1" x14ac:dyDescent="0.2">
      <c r="B176" s="36"/>
      <c r="C176" s="36"/>
      <c r="D176" s="36"/>
      <c r="E176" s="81"/>
      <c r="F176" s="40"/>
      <c r="G176" s="40"/>
      <c r="H176" s="39"/>
      <c r="I176" s="39"/>
      <c r="J176" s="126"/>
      <c r="K176" s="141"/>
      <c r="L176"/>
      <c r="M176" s="20"/>
      <c r="Q176"/>
      <c r="R176"/>
      <c r="S176"/>
      <c r="T176"/>
      <c r="U176"/>
      <c r="V176"/>
      <c r="W176"/>
      <c r="X176"/>
    </row>
    <row r="177" spans="2:24" s="22" customFormat="1" x14ac:dyDescent="0.2">
      <c r="B177" s="36"/>
      <c r="C177" s="36"/>
      <c r="D177" s="36"/>
      <c r="E177" s="81"/>
      <c r="F177" s="40"/>
      <c r="G177" s="40"/>
      <c r="H177" s="39"/>
      <c r="I177" s="39"/>
      <c r="J177" s="126"/>
      <c r="K177" s="141"/>
      <c r="L177"/>
      <c r="M177" s="20"/>
      <c r="Q177"/>
      <c r="R177"/>
      <c r="S177"/>
      <c r="T177"/>
      <c r="U177"/>
      <c r="V177"/>
      <c r="W177"/>
      <c r="X177"/>
    </row>
    <row r="178" spans="2:24" s="22" customFormat="1" x14ac:dyDescent="0.2">
      <c r="B178" s="36"/>
      <c r="C178" s="36"/>
      <c r="D178" s="39"/>
      <c r="E178" s="40"/>
      <c r="F178" s="177"/>
      <c r="G178" s="177"/>
      <c r="H178" s="177"/>
      <c r="I178" s="177"/>
      <c r="J178" s="177"/>
      <c r="K178" s="143"/>
      <c r="L178"/>
      <c r="M178" s="20"/>
      <c r="Q178"/>
      <c r="R178"/>
      <c r="S178"/>
      <c r="T178"/>
      <c r="U178"/>
      <c r="V178"/>
      <c r="W178"/>
      <c r="X178"/>
    </row>
    <row r="179" spans="2:24" s="22" customFormat="1" x14ac:dyDescent="0.2">
      <c r="B179" s="36"/>
      <c r="C179" s="36"/>
      <c r="D179" s="98"/>
      <c r="E179" s="53"/>
      <c r="F179" s="43"/>
      <c r="G179" s="43"/>
      <c r="H179" s="98"/>
      <c r="I179" s="98"/>
      <c r="J179" s="129"/>
      <c r="K179" s="142"/>
      <c r="L179"/>
      <c r="Q179"/>
      <c r="R179"/>
      <c r="S179"/>
      <c r="T179"/>
      <c r="U179"/>
      <c r="V179"/>
      <c r="W179"/>
      <c r="X179"/>
    </row>
    <row r="180" spans="2:24" s="22" customFormat="1" x14ac:dyDescent="0.2">
      <c r="B180" s="36"/>
      <c r="C180" s="36"/>
      <c r="D180" s="44"/>
      <c r="E180" s="53"/>
      <c r="F180" s="43"/>
      <c r="G180" s="43"/>
      <c r="H180" s="98"/>
      <c r="I180" s="98"/>
      <c r="J180" s="129"/>
      <c r="K180" s="142"/>
      <c r="L180"/>
      <c r="Q180"/>
      <c r="R180"/>
      <c r="S180"/>
      <c r="T180"/>
      <c r="U180"/>
      <c r="V180"/>
      <c r="W180"/>
      <c r="X180"/>
    </row>
    <row r="181" spans="2:24" s="22" customFormat="1" x14ac:dyDescent="0.2">
      <c r="B181" s="36"/>
      <c r="C181" s="36"/>
      <c r="D181" s="37"/>
      <c r="E181" s="81"/>
      <c r="F181" s="53"/>
      <c r="G181" s="53"/>
      <c r="H181" s="98"/>
      <c r="I181" s="98"/>
      <c r="J181" s="128"/>
      <c r="K181" s="142"/>
      <c r="L181"/>
      <c r="Q181"/>
      <c r="R181"/>
      <c r="S181"/>
      <c r="T181"/>
      <c r="U181"/>
      <c r="V181"/>
      <c r="W181"/>
      <c r="X181"/>
    </row>
    <row r="182" spans="2:24" s="22" customFormat="1" ht="12.75" customHeight="1" x14ac:dyDescent="0.2">
      <c r="B182" s="36"/>
      <c r="C182" s="36"/>
      <c r="D182" s="37"/>
      <c r="E182" s="53"/>
      <c r="F182" s="177"/>
      <c r="G182" s="177"/>
      <c r="H182" s="177"/>
      <c r="I182" s="177"/>
      <c r="J182" s="177"/>
      <c r="K182" s="143"/>
      <c r="L182"/>
      <c r="Q182"/>
      <c r="R182"/>
      <c r="S182"/>
      <c r="T182"/>
      <c r="U182"/>
      <c r="V182"/>
      <c r="W182"/>
      <c r="X182"/>
    </row>
    <row r="183" spans="2:24" s="22" customFormat="1" x14ac:dyDescent="0.2">
      <c r="B183" s="36"/>
      <c r="C183" s="36"/>
      <c r="D183" s="98"/>
      <c r="E183" s="43"/>
      <c r="F183" s="43"/>
      <c r="G183" s="43"/>
      <c r="H183" s="98"/>
      <c r="I183" s="98"/>
      <c r="J183" s="129"/>
      <c r="K183" s="129"/>
      <c r="L183"/>
      <c r="Q183"/>
      <c r="R183"/>
      <c r="S183"/>
      <c r="T183"/>
      <c r="U183"/>
      <c r="V183"/>
      <c r="W183"/>
      <c r="X183"/>
    </row>
    <row r="184" spans="2:24" s="22" customFormat="1" x14ac:dyDescent="0.2">
      <c r="B184" s="36"/>
      <c r="C184" s="36"/>
      <c r="D184" s="98"/>
      <c r="E184" s="171"/>
      <c r="F184" s="172"/>
      <c r="G184" s="172"/>
      <c r="H184" s="172"/>
      <c r="I184" s="172"/>
      <c r="J184" s="172"/>
      <c r="K184" s="143"/>
      <c r="L184"/>
      <c r="Q184"/>
      <c r="R184"/>
      <c r="S184"/>
      <c r="T184"/>
      <c r="U184"/>
      <c r="V184"/>
      <c r="W184"/>
      <c r="X184"/>
    </row>
    <row r="185" spans="2:24" s="22" customFormat="1" x14ac:dyDescent="0.2">
      <c r="B185" s="36"/>
      <c r="C185" s="36"/>
      <c r="D185" s="98"/>
      <c r="E185" s="171"/>
      <c r="F185" s="172"/>
      <c r="G185" s="172"/>
      <c r="H185" s="172"/>
      <c r="I185" s="172"/>
      <c r="J185" s="172"/>
      <c r="K185" s="143"/>
      <c r="L185"/>
      <c r="N185"/>
      <c r="Q185"/>
      <c r="R185"/>
      <c r="S185"/>
      <c r="T185"/>
      <c r="U185"/>
      <c r="V185"/>
      <c r="W185"/>
      <c r="X185"/>
    </row>
    <row r="186" spans="2:24" s="22" customFormat="1" x14ac:dyDescent="0.2">
      <c r="B186" s="36"/>
      <c r="C186" s="36"/>
      <c r="D186" s="98"/>
      <c r="E186" s="171"/>
      <c r="F186" s="172"/>
      <c r="G186" s="172"/>
      <c r="H186" s="172"/>
      <c r="I186" s="172"/>
      <c r="J186" s="172"/>
      <c r="K186" s="143"/>
      <c r="L186"/>
      <c r="Q186"/>
      <c r="R186"/>
      <c r="S186"/>
      <c r="T186"/>
      <c r="U186"/>
      <c r="V186"/>
      <c r="W186"/>
      <c r="X186"/>
    </row>
    <row r="187" spans="2:24" s="22" customFormat="1" x14ac:dyDescent="0.2">
      <c r="B187" s="36"/>
      <c r="C187" s="36"/>
      <c r="D187" s="46"/>
      <c r="E187" s="83"/>
      <c r="F187" s="43"/>
      <c r="G187" s="43"/>
      <c r="H187" s="98"/>
      <c r="I187" s="98"/>
      <c r="J187" s="129"/>
      <c r="K187" s="143"/>
      <c r="L187"/>
      <c r="Q187"/>
      <c r="R187"/>
      <c r="S187"/>
      <c r="T187"/>
      <c r="U187"/>
      <c r="V187"/>
      <c r="W187"/>
      <c r="X187"/>
    </row>
    <row r="188" spans="2:24" s="22" customFormat="1" x14ac:dyDescent="0.2">
      <c r="B188" s="36"/>
      <c r="C188" s="36"/>
      <c r="D188" s="48"/>
      <c r="E188" s="83"/>
      <c r="F188" s="43"/>
      <c r="G188" s="43"/>
      <c r="H188" s="98"/>
      <c r="I188" s="98"/>
      <c r="J188" s="129"/>
      <c r="K188" s="143"/>
      <c r="L188"/>
      <c r="Q188"/>
      <c r="R188"/>
      <c r="S188"/>
      <c r="T188"/>
      <c r="U188"/>
      <c r="V188"/>
      <c r="W188"/>
      <c r="X188"/>
    </row>
    <row r="189" spans="2:24" s="22" customFormat="1" x14ac:dyDescent="0.2">
      <c r="B189" s="36"/>
      <c r="C189" s="36"/>
      <c r="D189" s="50"/>
      <c r="E189" s="83"/>
      <c r="F189" s="43"/>
      <c r="G189" s="43"/>
      <c r="H189" s="98"/>
      <c r="I189" s="98"/>
      <c r="J189" s="129"/>
      <c r="K189" s="143"/>
      <c r="L189"/>
      <c r="Q189"/>
      <c r="R189"/>
      <c r="S189"/>
      <c r="T189"/>
      <c r="U189"/>
      <c r="V189"/>
      <c r="W189"/>
      <c r="X189"/>
    </row>
    <row r="190" spans="2:24" s="22" customFormat="1" x14ac:dyDescent="0.2">
      <c r="B190" s="36"/>
      <c r="C190" s="36"/>
      <c r="D190" s="48"/>
      <c r="E190" s="171"/>
      <c r="F190" s="172"/>
      <c r="G190" s="172"/>
      <c r="H190" s="172"/>
      <c r="I190" s="172"/>
      <c r="J190" s="172"/>
      <c r="K190" s="143"/>
      <c r="L190"/>
      <c r="Q190"/>
      <c r="R190"/>
      <c r="S190"/>
      <c r="T190"/>
      <c r="U190"/>
      <c r="V190"/>
      <c r="W190"/>
      <c r="X190"/>
    </row>
    <row r="191" spans="2:24" s="22" customFormat="1" ht="15.75" x14ac:dyDescent="0.2">
      <c r="B191" s="36"/>
      <c r="C191" s="36"/>
      <c r="D191" s="50"/>
      <c r="E191" s="84"/>
      <c r="F191" s="84"/>
      <c r="G191" s="84"/>
      <c r="H191" s="38"/>
      <c r="I191" s="38"/>
      <c r="J191" s="136"/>
      <c r="K191" s="145"/>
      <c r="L191"/>
      <c r="Q191"/>
      <c r="R191"/>
      <c r="S191"/>
      <c r="T191"/>
      <c r="U191"/>
      <c r="V191"/>
      <c r="W191"/>
      <c r="X191"/>
    </row>
    <row r="192" spans="2:24" s="22" customFormat="1" x14ac:dyDescent="0.2">
      <c r="B192" s="36"/>
      <c r="C192" s="36"/>
      <c r="D192" s="48"/>
      <c r="E192" s="82"/>
      <c r="F192" s="82"/>
      <c r="G192" s="82"/>
      <c r="H192" s="17"/>
      <c r="I192" s="17"/>
      <c r="J192" s="128"/>
      <c r="K192" s="143"/>
      <c r="L192"/>
      <c r="Q192"/>
      <c r="R192"/>
      <c r="S192"/>
      <c r="T192"/>
      <c r="U192"/>
      <c r="V192"/>
      <c r="W192"/>
      <c r="X192"/>
    </row>
    <row r="193" spans="2:24" s="22" customFormat="1" x14ac:dyDescent="0.2">
      <c r="B193" s="39"/>
      <c r="C193" s="39"/>
      <c r="D193" s="50"/>
      <c r="E193" s="171"/>
      <c r="F193" s="172"/>
      <c r="G193" s="172"/>
      <c r="H193" s="172"/>
      <c r="I193" s="172"/>
      <c r="J193" s="172"/>
      <c r="K193" s="143"/>
      <c r="L193"/>
      <c r="N193"/>
      <c r="Q193"/>
      <c r="R193"/>
      <c r="S193"/>
      <c r="T193"/>
      <c r="U193"/>
      <c r="V193"/>
      <c r="W193"/>
      <c r="X193"/>
    </row>
    <row r="194" spans="2:24" s="22" customFormat="1" x14ac:dyDescent="0.2">
      <c r="B194" s="98"/>
      <c r="C194" s="98"/>
      <c r="D194" s="48"/>
      <c r="E194" s="171"/>
      <c r="F194" s="172"/>
      <c r="G194" s="172"/>
      <c r="H194" s="172"/>
      <c r="I194" s="172"/>
      <c r="J194" s="172"/>
      <c r="K194" s="143"/>
      <c r="L194"/>
      <c r="Q194"/>
      <c r="R194"/>
      <c r="S194"/>
      <c r="T194"/>
      <c r="U194"/>
      <c r="V194"/>
      <c r="W194"/>
      <c r="X194"/>
    </row>
    <row r="195" spans="2:24" s="22" customFormat="1" x14ac:dyDescent="0.2">
      <c r="B195" s="99"/>
      <c r="C195" s="98"/>
      <c r="D195" s="98"/>
      <c r="E195" s="171"/>
      <c r="F195" s="172"/>
      <c r="G195" s="172"/>
      <c r="H195" s="172"/>
      <c r="I195" s="172"/>
      <c r="J195" s="172"/>
      <c r="K195" s="143"/>
      <c r="L195"/>
      <c r="Q195"/>
      <c r="R195"/>
      <c r="S195"/>
      <c r="T195"/>
      <c r="U195"/>
      <c r="V195"/>
      <c r="W195"/>
      <c r="X195"/>
    </row>
    <row r="196" spans="2:24" s="22" customFormat="1" x14ac:dyDescent="0.2">
      <c r="B196" s="37"/>
      <c r="C196" s="41"/>
      <c r="D196" s="98"/>
      <c r="E196" s="171"/>
      <c r="F196" s="172"/>
      <c r="G196" s="172"/>
      <c r="H196" s="172"/>
      <c r="I196" s="172"/>
      <c r="J196" s="172"/>
      <c r="K196" s="143"/>
      <c r="L196"/>
      <c r="Q196"/>
      <c r="R196"/>
      <c r="S196"/>
      <c r="T196"/>
      <c r="U196"/>
      <c r="V196"/>
      <c r="W196"/>
      <c r="X196"/>
    </row>
    <row r="197" spans="2:24" s="22" customFormat="1" x14ac:dyDescent="0.2">
      <c r="B197" s="37"/>
      <c r="C197" s="37"/>
      <c r="D197" s="37"/>
      <c r="E197" s="83"/>
      <c r="F197" s="43"/>
      <c r="G197" s="43"/>
      <c r="H197" s="98"/>
      <c r="I197" s="98"/>
      <c r="J197" s="129"/>
      <c r="K197" s="143"/>
      <c r="L197"/>
      <c r="Q197"/>
      <c r="R197"/>
      <c r="S197"/>
      <c r="T197"/>
      <c r="U197"/>
      <c r="V197"/>
      <c r="W197"/>
      <c r="X197"/>
    </row>
    <row r="198" spans="2:24" s="22" customFormat="1" x14ac:dyDescent="0.2">
      <c r="B198" s="98"/>
      <c r="C198" s="98"/>
      <c r="D198" s="98"/>
      <c r="E198" s="83"/>
      <c r="F198" s="43"/>
      <c r="G198" s="43"/>
      <c r="H198" s="98"/>
      <c r="I198" s="98"/>
      <c r="J198" s="129"/>
      <c r="K198" s="143"/>
      <c r="L198"/>
      <c r="Q198"/>
      <c r="R198"/>
      <c r="S198"/>
      <c r="T198"/>
      <c r="U198"/>
      <c r="V198"/>
      <c r="W198"/>
      <c r="X198"/>
    </row>
    <row r="199" spans="2:24" s="22" customFormat="1" x14ac:dyDescent="0.2">
      <c r="B199" s="98"/>
      <c r="C199" s="98"/>
      <c r="D199" s="98"/>
      <c r="E199" s="83"/>
      <c r="F199" s="43"/>
      <c r="G199" s="43"/>
      <c r="H199" s="98"/>
      <c r="I199" s="98"/>
      <c r="J199" s="129"/>
      <c r="K199" s="143"/>
      <c r="L199"/>
      <c r="Q199"/>
      <c r="R199"/>
      <c r="S199"/>
      <c r="T199"/>
      <c r="U199"/>
      <c r="V199"/>
      <c r="W199"/>
      <c r="X199"/>
    </row>
    <row r="200" spans="2:24" s="22" customFormat="1" x14ac:dyDescent="0.2">
      <c r="B200" s="98"/>
      <c r="C200" s="98"/>
      <c r="D200" s="98"/>
      <c r="E200" s="171"/>
      <c r="F200" s="172"/>
      <c r="G200" s="172"/>
      <c r="H200" s="172"/>
      <c r="I200" s="172"/>
      <c r="J200" s="172"/>
      <c r="K200" s="143"/>
      <c r="L200"/>
      <c r="Q200"/>
      <c r="R200"/>
      <c r="S200"/>
      <c r="T200"/>
      <c r="U200"/>
      <c r="V200"/>
      <c r="W200"/>
      <c r="X200"/>
    </row>
    <row r="201" spans="2:24" s="22" customFormat="1" ht="15.75" x14ac:dyDescent="0.2">
      <c r="B201" s="98"/>
      <c r="C201" s="98"/>
      <c r="D201" s="98"/>
      <c r="E201" s="84"/>
      <c r="F201" s="84"/>
      <c r="G201" s="84"/>
      <c r="H201" s="38"/>
      <c r="I201" s="38"/>
      <c r="J201" s="136"/>
      <c r="K201" s="145"/>
      <c r="L201"/>
      <c r="Q201"/>
      <c r="R201"/>
      <c r="S201"/>
      <c r="T201"/>
      <c r="U201"/>
      <c r="V201"/>
      <c r="W201"/>
      <c r="X201"/>
    </row>
    <row r="202" spans="2:24" s="22" customFormat="1" x14ac:dyDescent="0.2">
      <c r="B202" s="45"/>
      <c r="C202" s="45"/>
      <c r="D202" s="9"/>
      <c r="E202" s="78"/>
      <c r="F202" s="78"/>
      <c r="G202" s="78"/>
      <c r="H202" s="9"/>
      <c r="I202" s="9"/>
      <c r="J202" s="137"/>
      <c r="K202" s="137"/>
      <c r="L202"/>
      <c r="Q202"/>
      <c r="R202"/>
      <c r="S202"/>
      <c r="T202"/>
      <c r="U202"/>
      <c r="V202"/>
      <c r="W202"/>
      <c r="X202"/>
    </row>
    <row r="203" spans="2:24" s="22" customFormat="1" x14ac:dyDescent="0.2">
      <c r="B203" s="47"/>
      <c r="C203" s="45"/>
      <c r="D203" s="9"/>
      <c r="E203" s="53"/>
      <c r="F203" s="53"/>
      <c r="G203" s="53"/>
      <c r="H203" s="9"/>
      <c r="I203" s="9"/>
      <c r="J203" s="137"/>
      <c r="K203" s="137"/>
      <c r="L203"/>
      <c r="Q203"/>
      <c r="R203"/>
      <c r="S203"/>
      <c r="T203"/>
      <c r="U203"/>
      <c r="V203"/>
      <c r="W203"/>
      <c r="X203"/>
    </row>
    <row r="204" spans="2:24" s="22" customFormat="1" x14ac:dyDescent="0.2">
      <c r="B204" s="49"/>
      <c r="C204" s="49"/>
      <c r="D204" s="9"/>
      <c r="E204" s="85"/>
      <c r="F204" s="85"/>
      <c r="G204" s="85"/>
      <c r="H204" s="9"/>
      <c r="I204" s="9"/>
      <c r="J204" s="137"/>
      <c r="K204" s="137"/>
      <c r="L204"/>
      <c r="Q204"/>
      <c r="R204"/>
      <c r="S204"/>
      <c r="T204"/>
      <c r="U204"/>
      <c r="V204"/>
      <c r="W204"/>
      <c r="X204"/>
    </row>
    <row r="205" spans="2:24" s="22" customFormat="1" x14ac:dyDescent="0.2">
      <c r="B205" s="47"/>
      <c r="C205" s="45"/>
      <c r="D205" s="94"/>
      <c r="E205" s="86"/>
      <c r="F205" s="86"/>
      <c r="G205" s="86"/>
      <c r="H205" s="94"/>
      <c r="I205" s="94"/>
      <c r="J205" s="127"/>
      <c r="K205" s="127"/>
      <c r="L205"/>
      <c r="Q205"/>
      <c r="R205"/>
      <c r="S205"/>
      <c r="T205"/>
      <c r="U205"/>
      <c r="V205"/>
      <c r="W205"/>
      <c r="X205"/>
    </row>
    <row r="206" spans="2:24" x14ac:dyDescent="0.2">
      <c r="B206" s="49"/>
      <c r="C206" s="49"/>
    </row>
    <row r="207" spans="2:24" x14ac:dyDescent="0.2">
      <c r="B207" s="47"/>
      <c r="C207" s="45"/>
    </row>
    <row r="208" spans="2:24" x14ac:dyDescent="0.2">
      <c r="B208" s="49"/>
      <c r="C208" s="49"/>
    </row>
    <row r="209" spans="2:11" x14ac:dyDescent="0.2">
      <c r="B209" s="47"/>
      <c r="C209" s="45"/>
    </row>
    <row r="210" spans="2:11" x14ac:dyDescent="0.2">
      <c r="B210" s="98"/>
      <c r="C210" s="98"/>
    </row>
    <row r="211" spans="2:11" x14ac:dyDescent="0.2">
      <c r="B211" s="98"/>
      <c r="C211" s="98"/>
    </row>
    <row r="212" spans="2:11" x14ac:dyDescent="0.2">
      <c r="B212" s="37"/>
      <c r="C212" s="37"/>
    </row>
    <row r="213" spans="2:11" x14ac:dyDescent="0.2">
      <c r="B213" s="98"/>
      <c r="C213" s="98"/>
    </row>
    <row r="214" spans="2:11" x14ac:dyDescent="0.2">
      <c r="B214" s="98"/>
      <c r="C214" s="98"/>
    </row>
    <row r="215" spans="2:11" x14ac:dyDescent="0.2">
      <c r="B215" s="98"/>
      <c r="C215" s="98"/>
    </row>
    <row r="216" spans="2:11" x14ac:dyDescent="0.2">
      <c r="B216" s="98"/>
      <c r="C216" s="98"/>
    </row>
    <row r="217" spans="2:11" x14ac:dyDescent="0.2">
      <c r="B217" s="9"/>
      <c r="C217" s="9"/>
      <c r="D217" s="12"/>
      <c r="E217" s="87"/>
      <c r="F217" s="78"/>
      <c r="G217" s="78"/>
      <c r="H217" s="10"/>
      <c r="I217" s="10"/>
      <c r="J217" s="138"/>
    </row>
    <row r="218" spans="2:11" x14ac:dyDescent="0.2">
      <c r="B218" s="9"/>
      <c r="C218" s="9"/>
      <c r="D218" s="12"/>
      <c r="E218" s="87"/>
      <c r="F218" s="78"/>
      <c r="G218" s="78"/>
    </row>
    <row r="219" spans="2:11" x14ac:dyDescent="0.2">
      <c r="B219" s="9"/>
      <c r="C219" s="9"/>
      <c r="E219" s="87"/>
      <c r="F219" s="78"/>
      <c r="G219" s="78"/>
    </row>
    <row r="220" spans="2:11" x14ac:dyDescent="0.2">
      <c r="D220" s="34"/>
      <c r="E220" s="87"/>
      <c r="F220" s="78"/>
      <c r="G220" s="78"/>
    </row>
    <row r="221" spans="2:11" x14ac:dyDescent="0.2">
      <c r="D221" s="34"/>
      <c r="E221" s="87"/>
      <c r="F221" s="78"/>
      <c r="G221" s="78"/>
      <c r="K221" s="149"/>
    </row>
    <row r="225" spans="4:11" x14ac:dyDescent="0.2">
      <c r="D225" s="9"/>
      <c r="E225" s="78"/>
      <c r="F225" s="87"/>
      <c r="G225" s="87"/>
      <c r="H225" s="14"/>
      <c r="I225" s="14"/>
      <c r="J225" s="134"/>
      <c r="K225" s="138"/>
    </row>
    <row r="247" spans="12:12" x14ac:dyDescent="0.2">
      <c r="L247" s="21"/>
    </row>
    <row r="248" spans="12:12" x14ac:dyDescent="0.2">
      <c r="L248" s="21"/>
    </row>
    <row r="262" spans="2:24" s="22" customFormat="1" x14ac:dyDescent="0.2">
      <c r="B262" s="94"/>
      <c r="C262" s="94"/>
      <c r="D262" s="94"/>
      <c r="H262" s="94"/>
      <c r="I262" s="94"/>
      <c r="J262" s="127"/>
      <c r="K262" s="127"/>
      <c r="L262"/>
      <c r="M262" s="28"/>
      <c r="Q262"/>
      <c r="R262"/>
      <c r="S262"/>
      <c r="T262"/>
      <c r="U262"/>
      <c r="V262"/>
      <c r="W262"/>
      <c r="X262"/>
    </row>
    <row r="263" spans="2:24" s="22" customFormat="1" x14ac:dyDescent="0.2">
      <c r="B263" s="94"/>
      <c r="C263" s="94"/>
      <c r="D263" s="94"/>
      <c r="H263" s="94"/>
      <c r="I263" s="94"/>
      <c r="J263" s="127"/>
      <c r="K263" s="127"/>
      <c r="L263"/>
      <c r="M263" s="28"/>
      <c r="Q263"/>
      <c r="R263"/>
      <c r="S263"/>
      <c r="T263"/>
      <c r="U263"/>
      <c r="V263"/>
      <c r="W263"/>
      <c r="X263"/>
    </row>
  </sheetData>
  <mergeCells count="31">
    <mergeCell ref="B2:D2"/>
    <mergeCell ref="B31:D31"/>
    <mergeCell ref="D151:J151"/>
    <mergeCell ref="F120:J120"/>
    <mergeCell ref="F126:J126"/>
    <mergeCell ref="F134:J134"/>
    <mergeCell ref="F144:J144"/>
    <mergeCell ref="E146:J146"/>
    <mergeCell ref="E147:J147"/>
    <mergeCell ref="E148:J148"/>
    <mergeCell ref="E149:J149"/>
    <mergeCell ref="D109:F109"/>
    <mergeCell ref="E185:J185"/>
    <mergeCell ref="F153:J153"/>
    <mergeCell ref="F154:J154"/>
    <mergeCell ref="D155:J155"/>
    <mergeCell ref="F156:J156"/>
    <mergeCell ref="F157:J157"/>
    <mergeCell ref="F158:J158"/>
    <mergeCell ref="F159:J159"/>
    <mergeCell ref="E161:J161"/>
    <mergeCell ref="F178:J178"/>
    <mergeCell ref="F182:J182"/>
    <mergeCell ref="E184:J184"/>
    <mergeCell ref="E200:J200"/>
    <mergeCell ref="E186:J186"/>
    <mergeCell ref="E190:J190"/>
    <mergeCell ref="E193:J193"/>
    <mergeCell ref="E194:J194"/>
    <mergeCell ref="E195:J195"/>
    <mergeCell ref="E196:J196"/>
  </mergeCells>
  <printOptions horizontalCentered="1"/>
  <pageMargins left="0.25" right="0.51" top="0.8" bottom="0" header="0.5" footer="0.5"/>
  <pageSetup scale="86" pageOrder="overThenDown" orientation="portrait" r:id="rId1"/>
  <headerFooter alignWithMargins="0">
    <oddHeader>&amp;C&amp;"Times New Roman,Bold"PLAT 4A07-North BID SCHEDULE</oddHeader>
  </headerFooter>
  <rowBreaks count="2" manualBreakCount="2">
    <brk id="57" min="1" max="9" man="1"/>
    <brk id="109"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topLeftCell="A25" workbookViewId="0">
      <selection activeCell="K18" sqref="K18"/>
    </sheetView>
  </sheetViews>
  <sheetFormatPr defaultRowHeight="12.75" x14ac:dyDescent="0.2"/>
  <cols>
    <col min="1" max="1" width="12.85546875" bestFit="1" customWidth="1"/>
    <col min="2" max="2" width="58.85546875" bestFit="1" customWidth="1"/>
    <col min="3" max="3" width="10" bestFit="1" customWidth="1"/>
    <col min="9" max="9" width="11" customWidth="1"/>
  </cols>
  <sheetData>
    <row r="1" spans="1:9" ht="15" x14ac:dyDescent="0.2">
      <c r="A1" s="151" t="s">
        <v>106</v>
      </c>
      <c r="B1" t="s">
        <v>107</v>
      </c>
      <c r="C1" t="s">
        <v>1</v>
      </c>
      <c r="D1" t="s">
        <v>13</v>
      </c>
    </row>
    <row r="2" spans="1:9" ht="15" x14ac:dyDescent="0.2">
      <c r="A2" s="151" t="s">
        <v>43</v>
      </c>
      <c r="B2" t="s">
        <v>108</v>
      </c>
      <c r="C2">
        <v>107278.6</v>
      </c>
      <c r="D2" t="s">
        <v>109</v>
      </c>
    </row>
    <row r="3" spans="1:9" ht="15" x14ac:dyDescent="0.2">
      <c r="A3" s="151" t="s">
        <v>17</v>
      </c>
      <c r="B3" t="s">
        <v>110</v>
      </c>
      <c r="C3">
        <v>41341.5</v>
      </c>
      <c r="D3" t="s">
        <v>109</v>
      </c>
    </row>
    <row r="4" spans="1:9" ht="15" x14ac:dyDescent="0.2">
      <c r="A4" s="151" t="s">
        <v>18</v>
      </c>
      <c r="B4" t="s">
        <v>111</v>
      </c>
      <c r="C4">
        <v>3059.03</v>
      </c>
      <c r="D4" t="s">
        <v>109</v>
      </c>
    </row>
    <row r="5" spans="1:9" ht="15" x14ac:dyDescent="0.2">
      <c r="A5" s="151" t="s">
        <v>19</v>
      </c>
      <c r="B5" t="s">
        <v>112</v>
      </c>
      <c r="C5">
        <v>44400.53</v>
      </c>
      <c r="D5" t="s">
        <v>109</v>
      </c>
    </row>
    <row r="6" spans="1:9" ht="15" x14ac:dyDescent="0.2">
      <c r="A6" s="151" t="s">
        <v>20</v>
      </c>
      <c r="B6" t="s">
        <v>113</v>
      </c>
      <c r="C6">
        <v>734.43</v>
      </c>
      <c r="D6" t="s">
        <v>71</v>
      </c>
    </row>
    <row r="7" spans="1:9" ht="15" x14ac:dyDescent="0.2">
      <c r="A7" s="151" t="s">
        <v>21</v>
      </c>
      <c r="B7" t="s">
        <v>114</v>
      </c>
      <c r="C7">
        <v>3272.4270000000001</v>
      </c>
      <c r="D7" t="s">
        <v>115</v>
      </c>
    </row>
    <row r="8" spans="1:9" ht="15" x14ac:dyDescent="0.2">
      <c r="A8" s="151" t="s">
        <v>22</v>
      </c>
      <c r="B8" t="s">
        <v>116</v>
      </c>
      <c r="C8">
        <v>2910.8209999999999</v>
      </c>
      <c r="D8" t="s">
        <v>115</v>
      </c>
    </row>
    <row r="9" spans="1:9" ht="15" x14ac:dyDescent="0.2">
      <c r="A9" s="151" t="s">
        <v>23</v>
      </c>
      <c r="B9" t="s">
        <v>117</v>
      </c>
      <c r="C9">
        <v>491.96499999999997</v>
      </c>
      <c r="D9" t="s">
        <v>115</v>
      </c>
    </row>
    <row r="10" spans="1:9" ht="15" x14ac:dyDescent="0.2">
      <c r="A10" s="151" t="s">
        <v>44</v>
      </c>
      <c r="B10" t="s">
        <v>190</v>
      </c>
      <c r="C10">
        <v>3000</v>
      </c>
      <c r="D10" t="s">
        <v>109</v>
      </c>
    </row>
    <row r="11" spans="1:9" ht="15" x14ac:dyDescent="0.2">
      <c r="A11" s="151" t="s">
        <v>24</v>
      </c>
      <c r="B11" t="s">
        <v>118</v>
      </c>
      <c r="C11">
        <v>3000</v>
      </c>
      <c r="D11" t="s">
        <v>109</v>
      </c>
      <c r="I11" s="104"/>
    </row>
    <row r="12" spans="1:9" ht="15" x14ac:dyDescent="0.2">
      <c r="A12" s="151" t="s">
        <v>25</v>
      </c>
      <c r="B12" t="s">
        <v>119</v>
      </c>
      <c r="C12">
        <v>2400</v>
      </c>
      <c r="D12" t="s">
        <v>109</v>
      </c>
    </row>
    <row r="13" spans="1:9" ht="15" x14ac:dyDescent="0.2">
      <c r="A13" s="151" t="s">
        <v>77</v>
      </c>
      <c r="B13" t="s">
        <v>189</v>
      </c>
      <c r="C13">
        <v>1</v>
      </c>
      <c r="D13" t="s">
        <v>120</v>
      </c>
    </row>
    <row r="14" spans="1:9" ht="15" x14ac:dyDescent="0.2">
      <c r="A14" s="151" t="s">
        <v>78</v>
      </c>
      <c r="B14" t="s">
        <v>121</v>
      </c>
      <c r="C14">
        <v>11</v>
      </c>
      <c r="D14" t="s">
        <v>120</v>
      </c>
    </row>
    <row r="15" spans="1:9" ht="15" x14ac:dyDescent="0.2">
      <c r="A15" s="151" t="s">
        <v>79</v>
      </c>
      <c r="B15" t="s">
        <v>122</v>
      </c>
      <c r="C15">
        <v>3272.4270000000001</v>
      </c>
      <c r="D15" t="s">
        <v>115</v>
      </c>
    </row>
    <row r="16" spans="1:9" ht="15" x14ac:dyDescent="0.2">
      <c r="A16" s="151" t="s">
        <v>80</v>
      </c>
      <c r="B16" t="s">
        <v>123</v>
      </c>
      <c r="C16">
        <v>2910.8209999999999</v>
      </c>
      <c r="D16" t="s">
        <v>115</v>
      </c>
    </row>
    <row r="17" spans="1:4" ht="15" x14ac:dyDescent="0.2">
      <c r="A17" s="151" t="s">
        <v>89</v>
      </c>
      <c r="B17" t="s">
        <v>124</v>
      </c>
      <c r="C17">
        <v>491.96499999999997</v>
      </c>
      <c r="D17" t="s">
        <v>115</v>
      </c>
    </row>
    <row r="18" spans="1:4" ht="15" x14ac:dyDescent="0.2">
      <c r="A18" s="151" t="s">
        <v>87</v>
      </c>
      <c r="B18" t="s">
        <v>125</v>
      </c>
      <c r="C18">
        <v>1</v>
      </c>
      <c r="D18" t="s">
        <v>120</v>
      </c>
    </row>
    <row r="19" spans="1:4" ht="15" x14ac:dyDescent="0.2">
      <c r="A19" s="151" t="s">
        <v>90</v>
      </c>
      <c r="B19" t="s">
        <v>126</v>
      </c>
      <c r="C19">
        <v>2</v>
      </c>
      <c r="D19" t="s">
        <v>120</v>
      </c>
    </row>
    <row r="20" spans="1:4" ht="15" x14ac:dyDescent="0.2">
      <c r="A20" s="151" t="s">
        <v>96</v>
      </c>
      <c r="B20" t="s">
        <v>191</v>
      </c>
      <c r="C20">
        <v>51</v>
      </c>
      <c r="D20" t="s">
        <v>115</v>
      </c>
    </row>
    <row r="21" spans="1:4" ht="15" x14ac:dyDescent="0.2">
      <c r="A21" s="151" t="s">
        <v>97</v>
      </c>
      <c r="B21" t="s">
        <v>127</v>
      </c>
      <c r="C21">
        <v>199.40899999999999</v>
      </c>
      <c r="D21" t="s">
        <v>115</v>
      </c>
    </row>
    <row r="22" spans="1:4" ht="15" x14ac:dyDescent="0.2">
      <c r="A22" s="151" t="s">
        <v>98</v>
      </c>
      <c r="B22" t="s">
        <v>128</v>
      </c>
      <c r="C22">
        <v>3059.03</v>
      </c>
      <c r="D22" t="s">
        <v>109</v>
      </c>
    </row>
    <row r="23" spans="1:4" ht="15" x14ac:dyDescent="0.2">
      <c r="A23" s="151" t="s">
        <v>99</v>
      </c>
      <c r="B23" t="s">
        <v>129</v>
      </c>
      <c r="C23">
        <v>2</v>
      </c>
      <c r="D23" t="s">
        <v>120</v>
      </c>
    </row>
    <row r="24" spans="1:4" ht="15" x14ac:dyDescent="0.2">
      <c r="A24" s="151" t="s">
        <v>100</v>
      </c>
      <c r="B24" t="s">
        <v>130</v>
      </c>
      <c r="C24">
        <v>1</v>
      </c>
      <c r="D24" t="s">
        <v>120</v>
      </c>
    </row>
    <row r="25" spans="1:4" ht="15" x14ac:dyDescent="0.2">
      <c r="A25" s="151" t="s">
        <v>101</v>
      </c>
      <c r="B25" t="s">
        <v>188</v>
      </c>
      <c r="C25">
        <v>1</v>
      </c>
      <c r="D25" t="s">
        <v>120</v>
      </c>
    </row>
    <row r="26" spans="1:4" ht="15" x14ac:dyDescent="0.2">
      <c r="A26" s="151" t="s">
        <v>45</v>
      </c>
      <c r="B26" t="s">
        <v>131</v>
      </c>
      <c r="C26">
        <v>2247.9430000000002</v>
      </c>
      <c r="D26" t="s">
        <v>115</v>
      </c>
    </row>
    <row r="27" spans="1:4" ht="15" x14ac:dyDescent="0.2">
      <c r="A27" s="151" t="s">
        <v>26</v>
      </c>
      <c r="B27" t="s">
        <v>132</v>
      </c>
      <c r="C27">
        <v>6</v>
      </c>
      <c r="D27" t="s">
        <v>120</v>
      </c>
    </row>
    <row r="28" spans="1:4" ht="15" x14ac:dyDescent="0.2">
      <c r="A28" s="151" t="s">
        <v>46</v>
      </c>
      <c r="B28" t="s">
        <v>133</v>
      </c>
      <c r="C28">
        <v>4</v>
      </c>
      <c r="D28" t="s">
        <v>120</v>
      </c>
    </row>
    <row r="29" spans="1:4" ht="15" x14ac:dyDescent="0.2">
      <c r="A29" s="151" t="s">
        <v>47</v>
      </c>
      <c r="B29" t="s">
        <v>134</v>
      </c>
      <c r="C29">
        <v>4</v>
      </c>
      <c r="D29" t="s">
        <v>120</v>
      </c>
    </row>
    <row r="30" spans="1:4" ht="15" x14ac:dyDescent="0.2">
      <c r="A30" s="151" t="s">
        <v>27</v>
      </c>
      <c r="B30" t="s">
        <v>135</v>
      </c>
      <c r="C30">
        <v>4</v>
      </c>
      <c r="D30" t="s">
        <v>120</v>
      </c>
    </row>
    <row r="31" spans="1:4" ht="15" x14ac:dyDescent="0.2">
      <c r="A31" s="151" t="s">
        <v>28</v>
      </c>
      <c r="B31" t="s">
        <v>136</v>
      </c>
      <c r="C31">
        <v>4</v>
      </c>
      <c r="D31" t="s">
        <v>120</v>
      </c>
    </row>
    <row r="32" spans="1:4" ht="15" x14ac:dyDescent="0.2">
      <c r="A32" s="151" t="s">
        <v>48</v>
      </c>
      <c r="B32" t="s">
        <v>137</v>
      </c>
      <c r="C32">
        <v>39</v>
      </c>
      <c r="D32" t="s">
        <v>120</v>
      </c>
    </row>
    <row r="33" spans="1:4" ht="15" x14ac:dyDescent="0.2">
      <c r="A33" s="151" t="s">
        <v>49</v>
      </c>
      <c r="B33" t="s">
        <v>138</v>
      </c>
      <c r="C33">
        <v>1</v>
      </c>
      <c r="D33" t="s">
        <v>120</v>
      </c>
    </row>
    <row r="34" spans="1:4" ht="15" x14ac:dyDescent="0.2">
      <c r="A34" s="151" t="s">
        <v>29</v>
      </c>
      <c r="B34" t="s">
        <v>139</v>
      </c>
      <c r="C34">
        <v>2</v>
      </c>
      <c r="D34" t="s">
        <v>120</v>
      </c>
    </row>
    <row r="35" spans="1:4" ht="15" x14ac:dyDescent="0.2">
      <c r="A35" s="151" t="s">
        <v>30</v>
      </c>
      <c r="B35" t="s">
        <v>140</v>
      </c>
      <c r="C35">
        <v>4</v>
      </c>
      <c r="D35" t="s">
        <v>120</v>
      </c>
    </row>
    <row r="36" spans="1:4" ht="15" x14ac:dyDescent="0.2">
      <c r="A36" s="151" t="s">
        <v>86</v>
      </c>
      <c r="B36" t="s">
        <v>141</v>
      </c>
      <c r="C36">
        <v>3</v>
      </c>
      <c r="D36" t="s">
        <v>120</v>
      </c>
    </row>
    <row r="37" spans="1:4" ht="15" x14ac:dyDescent="0.2">
      <c r="A37" s="151" t="s">
        <v>103</v>
      </c>
      <c r="B37" t="s">
        <v>142</v>
      </c>
      <c r="C37">
        <v>2</v>
      </c>
      <c r="D37" t="s">
        <v>120</v>
      </c>
    </row>
    <row r="38" spans="1:4" ht="15" x14ac:dyDescent="0.2">
      <c r="A38" s="151" t="s">
        <v>104</v>
      </c>
      <c r="B38" t="s">
        <v>143</v>
      </c>
      <c r="C38">
        <v>9</v>
      </c>
      <c r="D38" t="s">
        <v>120</v>
      </c>
    </row>
    <row r="39" spans="1:4" ht="15" x14ac:dyDescent="0.2">
      <c r="A39" s="151" t="s">
        <v>105</v>
      </c>
      <c r="B39" t="s">
        <v>144</v>
      </c>
      <c r="C39">
        <v>2</v>
      </c>
      <c r="D39" t="s">
        <v>120</v>
      </c>
    </row>
    <row r="40" spans="1:4" ht="15" x14ac:dyDescent="0.2">
      <c r="A40" s="151" t="s">
        <v>50</v>
      </c>
      <c r="B40" t="s">
        <v>145</v>
      </c>
      <c r="C40">
        <v>128.196</v>
      </c>
      <c r="D40" t="s">
        <v>115</v>
      </c>
    </row>
    <row r="41" spans="1:4" ht="15" x14ac:dyDescent="0.2">
      <c r="A41" s="151" t="s">
        <v>51</v>
      </c>
      <c r="B41" t="s">
        <v>146</v>
      </c>
      <c r="C41">
        <v>1</v>
      </c>
      <c r="D41" t="s">
        <v>120</v>
      </c>
    </row>
    <row r="42" spans="1:4" ht="15" x14ac:dyDescent="0.2">
      <c r="A42" s="151" t="s">
        <v>52</v>
      </c>
      <c r="B42" t="s">
        <v>147</v>
      </c>
      <c r="C42">
        <v>1</v>
      </c>
      <c r="D42" t="s">
        <v>120</v>
      </c>
    </row>
    <row r="43" spans="1:4" ht="15" x14ac:dyDescent="0.2">
      <c r="A43" s="151" t="s">
        <v>31</v>
      </c>
      <c r="B43" t="s">
        <v>148</v>
      </c>
      <c r="C43">
        <v>1062.663</v>
      </c>
      <c r="D43" t="s">
        <v>115</v>
      </c>
    </row>
    <row r="44" spans="1:4" ht="15" x14ac:dyDescent="0.2">
      <c r="A44" s="151" t="s">
        <v>32</v>
      </c>
      <c r="B44" t="s">
        <v>149</v>
      </c>
      <c r="C44">
        <v>3</v>
      </c>
      <c r="D44" t="s">
        <v>120</v>
      </c>
    </row>
    <row r="45" spans="1:4" ht="15" x14ac:dyDescent="0.2">
      <c r="A45" s="151" t="s">
        <v>53</v>
      </c>
      <c r="B45" t="s">
        <v>150</v>
      </c>
      <c r="C45">
        <v>2</v>
      </c>
      <c r="D45" t="s">
        <v>120</v>
      </c>
    </row>
    <row r="46" spans="1:4" ht="15" x14ac:dyDescent="0.2">
      <c r="A46" s="151" t="s">
        <v>54</v>
      </c>
      <c r="B46" t="s">
        <v>151</v>
      </c>
      <c r="C46">
        <v>10</v>
      </c>
      <c r="D46" t="s">
        <v>120</v>
      </c>
    </row>
    <row r="47" spans="1:4" ht="15" x14ac:dyDescent="0.2">
      <c r="A47" s="151" t="s">
        <v>55</v>
      </c>
      <c r="B47" t="s">
        <v>152</v>
      </c>
      <c r="C47">
        <v>21</v>
      </c>
      <c r="D47" t="s">
        <v>120</v>
      </c>
    </row>
    <row r="48" spans="1:4" ht="15" x14ac:dyDescent="0.2">
      <c r="A48" s="151" t="s">
        <v>56</v>
      </c>
      <c r="B48" t="s">
        <v>153</v>
      </c>
      <c r="C48">
        <v>268.29000000000002</v>
      </c>
      <c r="D48" t="s">
        <v>71</v>
      </c>
    </row>
    <row r="49" spans="1:4" ht="15" x14ac:dyDescent="0.2">
      <c r="A49" s="151" t="s">
        <v>57</v>
      </c>
      <c r="B49" t="s">
        <v>154</v>
      </c>
      <c r="C49">
        <v>1</v>
      </c>
      <c r="D49" t="s">
        <v>120</v>
      </c>
    </row>
    <row r="50" spans="1:4" ht="15" x14ac:dyDescent="0.2">
      <c r="A50" s="151" t="s">
        <v>58</v>
      </c>
      <c r="B50" t="s">
        <v>155</v>
      </c>
      <c r="C50">
        <v>1</v>
      </c>
      <c r="D50" t="s">
        <v>120</v>
      </c>
    </row>
    <row r="51" spans="1:4" ht="15" x14ac:dyDescent="0.2">
      <c r="A51" s="151" t="s">
        <v>75</v>
      </c>
      <c r="B51" t="s">
        <v>156</v>
      </c>
      <c r="C51">
        <v>1</v>
      </c>
      <c r="D51" t="s">
        <v>120</v>
      </c>
    </row>
    <row r="52" spans="1:4" ht="15" x14ac:dyDescent="0.2">
      <c r="A52" s="151" t="s">
        <v>76</v>
      </c>
      <c r="B52" t="s">
        <v>157</v>
      </c>
      <c r="C52">
        <v>1</v>
      </c>
      <c r="D52" t="s">
        <v>120</v>
      </c>
    </row>
    <row r="53" spans="1:4" ht="15" x14ac:dyDescent="0.2">
      <c r="A53" s="151" t="s">
        <v>91</v>
      </c>
      <c r="B53" t="s">
        <v>158</v>
      </c>
      <c r="C53">
        <v>2213.88</v>
      </c>
      <c r="D53" t="s">
        <v>71</v>
      </c>
    </row>
    <row r="54" spans="1:4" ht="15" x14ac:dyDescent="0.2">
      <c r="A54" s="151" t="s">
        <v>92</v>
      </c>
      <c r="B54" t="s">
        <v>159</v>
      </c>
      <c r="C54">
        <v>1</v>
      </c>
      <c r="D54" t="s">
        <v>120</v>
      </c>
    </row>
    <row r="55" spans="1:4" ht="15" x14ac:dyDescent="0.2">
      <c r="A55" s="151" t="s">
        <v>93</v>
      </c>
      <c r="B55" t="s">
        <v>160</v>
      </c>
      <c r="C55">
        <v>1</v>
      </c>
      <c r="D55" t="s">
        <v>120</v>
      </c>
    </row>
    <row r="56" spans="1:4" ht="15" x14ac:dyDescent="0.2">
      <c r="A56" s="151" t="s">
        <v>94</v>
      </c>
      <c r="B56" t="s">
        <v>161</v>
      </c>
      <c r="C56">
        <v>1</v>
      </c>
      <c r="D56" t="s">
        <v>120</v>
      </c>
    </row>
    <row r="57" spans="1:4" ht="15" x14ac:dyDescent="0.2">
      <c r="A57" s="151" t="s">
        <v>33</v>
      </c>
      <c r="B57" t="s">
        <v>162</v>
      </c>
      <c r="C57">
        <v>2</v>
      </c>
      <c r="D57" t="s">
        <v>120</v>
      </c>
    </row>
    <row r="58" spans="1:4" ht="15" x14ac:dyDescent="0.2">
      <c r="A58" s="151" t="s">
        <v>74</v>
      </c>
      <c r="B58" t="s">
        <v>163</v>
      </c>
      <c r="C58">
        <v>6</v>
      </c>
      <c r="D58" t="s">
        <v>120</v>
      </c>
    </row>
    <row r="59" spans="1:4" ht="15" x14ac:dyDescent="0.2">
      <c r="A59" s="151" t="s">
        <v>59</v>
      </c>
      <c r="B59" t="s">
        <v>164</v>
      </c>
      <c r="C59">
        <v>3676.4679999999998</v>
      </c>
      <c r="D59" t="s">
        <v>115</v>
      </c>
    </row>
    <row r="60" spans="1:4" ht="15" x14ac:dyDescent="0.2">
      <c r="A60" s="151" t="s">
        <v>60</v>
      </c>
      <c r="B60" t="s">
        <v>165</v>
      </c>
      <c r="C60">
        <v>1225.489</v>
      </c>
      <c r="D60" t="s">
        <v>115</v>
      </c>
    </row>
    <row r="61" spans="1:4" ht="15" x14ac:dyDescent="0.2">
      <c r="A61" s="151" t="s">
        <v>61</v>
      </c>
      <c r="B61" t="s">
        <v>166</v>
      </c>
      <c r="C61">
        <v>1225.489</v>
      </c>
      <c r="D61" t="s">
        <v>115</v>
      </c>
    </row>
    <row r="62" spans="1:4" ht="15" x14ac:dyDescent="0.2">
      <c r="A62" s="151" t="s">
        <v>82</v>
      </c>
      <c r="B62" t="s">
        <v>167</v>
      </c>
      <c r="C62">
        <v>170</v>
      </c>
      <c r="D62" t="s">
        <v>115</v>
      </c>
    </row>
    <row r="63" spans="1:4" x14ac:dyDescent="0.2">
      <c r="A63" t="s">
        <v>83</v>
      </c>
      <c r="B63" t="s">
        <v>168</v>
      </c>
      <c r="C63">
        <v>1190</v>
      </c>
      <c r="D63" t="s">
        <v>115</v>
      </c>
    </row>
    <row r="64" spans="1:4" x14ac:dyDescent="0.2">
      <c r="A64" t="s">
        <v>84</v>
      </c>
      <c r="B64" t="s">
        <v>169</v>
      </c>
      <c r="C64">
        <v>170</v>
      </c>
      <c r="D64" t="s">
        <v>115</v>
      </c>
    </row>
    <row r="65" spans="1:4" x14ac:dyDescent="0.2">
      <c r="A65" t="s">
        <v>85</v>
      </c>
      <c r="B65" t="s">
        <v>170</v>
      </c>
      <c r="C65">
        <v>170</v>
      </c>
      <c r="D65" t="s">
        <v>115</v>
      </c>
    </row>
    <row r="66" spans="1:4" x14ac:dyDescent="0.2">
      <c r="A66" t="s">
        <v>88</v>
      </c>
      <c r="B66" t="s">
        <v>171</v>
      </c>
      <c r="C66">
        <v>170</v>
      </c>
      <c r="D66" t="s">
        <v>115</v>
      </c>
    </row>
    <row r="67" spans="1:4" x14ac:dyDescent="0.2">
      <c r="A67" t="s">
        <v>66</v>
      </c>
      <c r="B67" t="s">
        <v>172</v>
      </c>
      <c r="C67">
        <v>3</v>
      </c>
      <c r="D67" t="s">
        <v>120</v>
      </c>
    </row>
    <row r="68" spans="1:4" x14ac:dyDescent="0.2">
      <c r="A68" t="s">
        <v>67</v>
      </c>
      <c r="B68" t="s">
        <v>173</v>
      </c>
      <c r="C68">
        <v>1</v>
      </c>
      <c r="D68" t="s">
        <v>120</v>
      </c>
    </row>
    <row r="69" spans="1:4" x14ac:dyDescent="0.2">
      <c r="A69" t="s">
        <v>68</v>
      </c>
      <c r="B69" t="s">
        <v>174</v>
      </c>
      <c r="C69">
        <v>1</v>
      </c>
      <c r="D69" t="s">
        <v>120</v>
      </c>
    </row>
    <row r="70" spans="1:4" x14ac:dyDescent="0.2">
      <c r="A70" t="s">
        <v>69</v>
      </c>
      <c r="B70" t="s">
        <v>175</v>
      </c>
      <c r="C70">
        <v>1</v>
      </c>
      <c r="D70" t="s">
        <v>120</v>
      </c>
    </row>
    <row r="71" spans="1:4" x14ac:dyDescent="0.2">
      <c r="A71" t="s">
        <v>34</v>
      </c>
      <c r="B71" t="s">
        <v>176</v>
      </c>
      <c r="C71">
        <v>2</v>
      </c>
      <c r="D71" t="s">
        <v>120</v>
      </c>
    </row>
    <row r="72" spans="1:4" x14ac:dyDescent="0.2">
      <c r="A72" t="s">
        <v>62</v>
      </c>
      <c r="B72" t="s">
        <v>177</v>
      </c>
      <c r="C72">
        <v>5</v>
      </c>
      <c r="D72" t="s">
        <v>120</v>
      </c>
    </row>
    <row r="73" spans="1:4" x14ac:dyDescent="0.2">
      <c r="A73" t="s">
        <v>63</v>
      </c>
      <c r="B73" t="s">
        <v>178</v>
      </c>
      <c r="C73">
        <v>4</v>
      </c>
      <c r="D73" t="s">
        <v>120</v>
      </c>
    </row>
    <row r="74" spans="1:4" x14ac:dyDescent="0.2">
      <c r="A74" t="s">
        <v>36</v>
      </c>
      <c r="B74" t="s">
        <v>179</v>
      </c>
      <c r="C74">
        <v>2</v>
      </c>
      <c r="D74" t="s">
        <v>120</v>
      </c>
    </row>
    <row r="75" spans="1:4" x14ac:dyDescent="0.2">
      <c r="A75" t="s">
        <v>37</v>
      </c>
      <c r="B75" t="s">
        <v>180</v>
      </c>
      <c r="C75">
        <v>21</v>
      </c>
      <c r="D75" t="s">
        <v>115</v>
      </c>
    </row>
    <row r="76" spans="1:4" x14ac:dyDescent="0.2">
      <c r="A76" t="s">
        <v>64</v>
      </c>
      <c r="B76" t="s">
        <v>181</v>
      </c>
      <c r="C76">
        <v>1</v>
      </c>
      <c r="D76" t="s">
        <v>182</v>
      </c>
    </row>
    <row r="77" spans="1:4" x14ac:dyDescent="0.2">
      <c r="A77" t="s">
        <v>38</v>
      </c>
      <c r="B77" t="s">
        <v>183</v>
      </c>
      <c r="C77">
        <v>1423.867</v>
      </c>
      <c r="D77" t="s">
        <v>115</v>
      </c>
    </row>
    <row r="78" spans="1:4" x14ac:dyDescent="0.2">
      <c r="A78" t="s">
        <v>39</v>
      </c>
      <c r="B78" t="s">
        <v>184</v>
      </c>
      <c r="C78">
        <v>1</v>
      </c>
      <c r="D78" t="s">
        <v>120</v>
      </c>
    </row>
    <row r="79" spans="1:4" x14ac:dyDescent="0.2">
      <c r="A79" t="s">
        <v>40</v>
      </c>
      <c r="B79" t="s">
        <v>185</v>
      </c>
      <c r="C79">
        <v>1</v>
      </c>
      <c r="D79" t="s">
        <v>120</v>
      </c>
    </row>
    <row r="80" spans="1:4" x14ac:dyDescent="0.2">
      <c r="A80" t="s">
        <v>186</v>
      </c>
      <c r="B80" t="s">
        <v>187</v>
      </c>
      <c r="C80">
        <v>5</v>
      </c>
      <c r="D80" t="s">
        <v>120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4A07</vt:lpstr>
      <vt:lpstr>QTO ITEMS</vt:lpstr>
      <vt:lpstr>'4A07'!Print_Area</vt:lpstr>
      <vt:lpstr>'4A07'!Print_Titles</vt:lpstr>
    </vt:vector>
  </TitlesOfParts>
  <Company>Psomas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MVyas</dc:creator>
  <cp:lastModifiedBy>Abraham Lopez</cp:lastModifiedBy>
  <cp:lastPrinted>2014-11-19T15:37:15Z</cp:lastPrinted>
  <dcterms:created xsi:type="dcterms:W3CDTF">2000-02-04T19:07:41Z</dcterms:created>
  <dcterms:modified xsi:type="dcterms:W3CDTF">2014-11-19T15:37:45Z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-1945058182</vt:i4>
  </property>
  <property fmtid="{D5CDD505-2E9C-101B-9397-08002B2CF9AE}" pid="3" name="_ReviewCycleID">
    <vt:i4>-1945058182</vt:i4>
  </property>
  <property fmtid="{D5CDD505-2E9C-101B-9397-08002B2CF9AE}" pid="4" name="_NewReviewCycle">
    <vt:lpwstr/>
  </property>
  <property fmtid="{D5CDD505-2E9C-101B-9397-08002B2CF9AE}" pid="5" name="_EmailSubject">
    <vt:lpwstr>Please review '2007-05-24_Plat 9_Eng Est_ Bid-KLC'</vt:lpwstr>
  </property>
  <property fmtid="{D5CDD505-2E9C-101B-9397-08002B2CF9AE}" pid="6" name="_AuthorEmail">
    <vt:lpwstr>Brent.Morgan@Nolte.com</vt:lpwstr>
  </property>
  <property fmtid="{D5CDD505-2E9C-101B-9397-08002B2CF9AE}" pid="7" name="_AuthorEmailDisplayName">
    <vt:lpwstr>Morgan, Brent</vt:lpwstr>
  </property>
  <property fmtid="{D5CDD505-2E9C-101B-9397-08002B2CF9AE}" pid="8" name="_EmailEntryID">
    <vt:lpwstr>00000000C699957389797C4A96930FBD242CCE0107004AD6CB68D500004E867ED3DF74B60E220000000A14A800009835D73FFBC6E647B5B8CF0F21ADB5B3000000157D950000</vt:lpwstr>
  </property>
  <property fmtid="{D5CDD505-2E9C-101B-9397-08002B2CF9AE}" pid="9" name="_ReviewingToolsShownOnce">
    <vt:lpwstr/>
  </property>
</Properties>
</file>