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880" windowHeight="80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V12" i="1" l="1"/>
  <c r="U11" i="1"/>
  <c r="S18" i="1"/>
  <c r="R18" i="1"/>
  <c r="Q18" i="1"/>
  <c r="P18" i="1"/>
  <c r="B21" i="1" l="1"/>
  <c r="R7" i="1"/>
  <c r="Y12" i="1"/>
  <c r="Y11" i="1"/>
  <c r="Y14" i="1" s="1"/>
  <c r="B14" i="1"/>
  <c r="B7" i="1"/>
  <c r="Y20" i="1"/>
  <c r="T19" i="1"/>
  <c r="S19" i="1"/>
  <c r="R19" i="1"/>
  <c r="Q19" i="1"/>
  <c r="R5" i="1"/>
  <c r="R6" i="1"/>
  <c r="U12" i="1"/>
  <c r="S12" i="1"/>
  <c r="Q12" i="1"/>
  <c r="O12" i="1"/>
  <c r="Y13" i="1"/>
  <c r="L5" i="1"/>
  <c r="K5" i="1"/>
  <c r="I5" i="1"/>
  <c r="H5" i="1"/>
  <c r="T11" i="1"/>
  <c r="R11" i="1"/>
  <c r="P11" i="1"/>
  <c r="Y17" i="1"/>
  <c r="Y10" i="1"/>
  <c r="R3" i="1"/>
  <c r="R4" i="1"/>
  <c r="N11" i="1"/>
  <c r="J4" i="1"/>
  <c r="G4" i="1"/>
  <c r="D4" i="1"/>
  <c r="B17" i="1"/>
  <c r="B10" i="1"/>
  <c r="B3" i="1"/>
  <c r="Y19" i="1" l="1"/>
  <c r="Y18" i="1"/>
  <c r="Y21" i="1" s="1"/>
</calcChain>
</file>

<file path=xl/sharedStrings.xml><?xml version="1.0" encoding="utf-8"?>
<sst xmlns="http://schemas.openxmlformats.org/spreadsheetml/2006/main" count="18" uniqueCount="8">
  <si>
    <t>Village 7A</t>
  </si>
  <si>
    <t>Acres by Year</t>
  </si>
  <si>
    <t>SMU</t>
  </si>
  <si>
    <t>NMU</t>
  </si>
  <si>
    <t>Total</t>
  </si>
  <si>
    <t>Budget</t>
  </si>
  <si>
    <t>Parks</t>
  </si>
  <si>
    <t>Trees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</si>
</sst>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44" fontId="0" fillId="0" borderId="0" xfId="0" applyNumberFormat="1"/>
    <xf numFmtId="4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abSelected="1" workbookViewId="0">
      <selection activeCell="E30" sqref="E30"/>
    </sheetView>
  </sheetViews>
  <sheetFormatPr defaultRowHeight="15" x14ac:dyDescent="0.25"/>
  <cols>
    <col min="1" max="1" width="12.7109375" bestFit="1" customWidth="1"/>
    <col min="2" max="2" width="12.5703125" bestFit="1" customWidth="1"/>
    <col min="3" max="3" width="5" bestFit="1" customWidth="1"/>
    <col min="4" max="4" width="11.5703125" bestFit="1" customWidth="1"/>
    <col min="5" max="6" width="5" bestFit="1" customWidth="1"/>
    <col min="7" max="7" width="11.5703125" bestFit="1" customWidth="1"/>
    <col min="8" max="9" width="10" bestFit="1" customWidth="1"/>
    <col min="10" max="10" width="11.5703125" bestFit="1" customWidth="1"/>
    <col min="11" max="12" width="10" bestFit="1" customWidth="1"/>
    <col min="13" max="13" width="9" bestFit="1" customWidth="1"/>
    <col min="14" max="15" width="10" bestFit="1" customWidth="1"/>
    <col min="16" max="18" width="14.28515625" bestFit="1" customWidth="1"/>
    <col min="19" max="19" width="12.5703125" bestFit="1" customWidth="1"/>
    <col min="20" max="20" width="11.5703125" bestFit="1" customWidth="1"/>
    <col min="21" max="22" width="14.28515625" bestFit="1" customWidth="1"/>
    <col min="23" max="24" width="9" bestFit="1" customWidth="1"/>
    <col min="25" max="25" width="12.5703125" bestFit="1" customWidth="1"/>
  </cols>
  <sheetData>
    <row r="1" spans="1:25" x14ac:dyDescent="0.25">
      <c r="A1" t="s">
        <v>0</v>
      </c>
    </row>
    <row r="2" spans="1:25" x14ac:dyDescent="0.25">
      <c r="B2" t="s">
        <v>4</v>
      </c>
      <c r="C2">
        <v>2015</v>
      </c>
      <c r="D2">
        <v>2016</v>
      </c>
      <c r="E2">
        <v>2017</v>
      </c>
      <c r="F2">
        <v>2018</v>
      </c>
      <c r="G2">
        <v>2019</v>
      </c>
      <c r="H2">
        <v>2020</v>
      </c>
      <c r="I2">
        <v>2021</v>
      </c>
      <c r="J2">
        <v>2022</v>
      </c>
      <c r="K2">
        <v>2023</v>
      </c>
      <c r="L2">
        <v>2024</v>
      </c>
      <c r="M2">
        <v>2025</v>
      </c>
      <c r="N2">
        <v>2026</v>
      </c>
      <c r="O2">
        <v>2027</v>
      </c>
      <c r="P2">
        <v>2028</v>
      </c>
      <c r="Q2">
        <v>2029</v>
      </c>
    </row>
    <row r="3" spans="1:25" x14ac:dyDescent="0.25">
      <c r="A3" t="s">
        <v>1</v>
      </c>
      <c r="B3">
        <f>SUM(C3:Q3)</f>
        <v>53</v>
      </c>
      <c r="C3">
        <v>13</v>
      </c>
      <c r="D3">
        <v>1.5</v>
      </c>
      <c r="E3">
        <v>1.5</v>
      </c>
      <c r="F3">
        <v>10</v>
      </c>
      <c r="G3">
        <v>5</v>
      </c>
      <c r="H3">
        <v>5</v>
      </c>
      <c r="I3">
        <v>5</v>
      </c>
      <c r="J3">
        <v>4</v>
      </c>
      <c r="K3">
        <v>4</v>
      </c>
      <c r="L3">
        <v>4</v>
      </c>
      <c r="R3">
        <f>SUM(C3:Q3)</f>
        <v>53</v>
      </c>
    </row>
    <row r="4" spans="1:25" x14ac:dyDescent="0.25">
      <c r="A4" t="s">
        <v>5</v>
      </c>
      <c r="B4" s="1">
        <v>5048250</v>
      </c>
      <c r="D4" s="2">
        <f>(26/B3)*B4</f>
        <v>2476500</v>
      </c>
      <c r="G4" s="2">
        <f>(15/B3)*B4</f>
        <v>1428750</v>
      </c>
      <c r="J4" s="2">
        <f>(12/B3)*B4</f>
        <v>1143000</v>
      </c>
      <c r="R4" s="2">
        <f>SUM(C4:Q4)</f>
        <v>5048250</v>
      </c>
    </row>
    <row r="5" spans="1:25" x14ac:dyDescent="0.25">
      <c r="A5" t="s">
        <v>6</v>
      </c>
      <c r="B5" s="1">
        <v>1574761.2373127113</v>
      </c>
      <c r="D5" s="2"/>
      <c r="G5" s="2"/>
      <c r="H5" s="2">
        <f>B5/4</f>
        <v>393690.30932817783</v>
      </c>
      <c r="I5" s="2">
        <f>B5/4</f>
        <v>393690.30932817783</v>
      </c>
      <c r="J5" s="2"/>
      <c r="K5" s="2">
        <f>B5/4</f>
        <v>393690.30932817783</v>
      </c>
      <c r="L5" s="2">
        <f>B5/4</f>
        <v>393690.30932817783</v>
      </c>
      <c r="R5" s="2">
        <f t="shared" ref="R5:R6" si="0">SUM(C5:Q5)</f>
        <v>1574761.2373127113</v>
      </c>
    </row>
    <row r="6" spans="1:25" x14ac:dyDescent="0.25">
      <c r="A6" t="s">
        <v>7</v>
      </c>
      <c r="B6" s="1">
        <v>208535.21616723054</v>
      </c>
      <c r="H6" s="2">
        <v>34755.869361205092</v>
      </c>
      <c r="I6" s="2">
        <v>34755.869361205092</v>
      </c>
      <c r="J6" s="2">
        <v>34755.869361205092</v>
      </c>
      <c r="K6" s="2">
        <v>34755.869361205092</v>
      </c>
      <c r="L6" s="2">
        <v>34755.869361205092</v>
      </c>
      <c r="M6" s="2">
        <v>34755.869361205092</v>
      </c>
      <c r="R6" s="2">
        <f t="shared" si="0"/>
        <v>208535.21616723054</v>
      </c>
    </row>
    <row r="7" spans="1:25" x14ac:dyDescent="0.25">
      <c r="B7" s="2">
        <f>SUM(B4:B6)</f>
        <v>6831546.4534799419</v>
      </c>
      <c r="R7" s="2">
        <f>SUM(R4:R6)</f>
        <v>6831546.4534799419</v>
      </c>
    </row>
    <row r="8" spans="1:25" x14ac:dyDescent="0.25">
      <c r="A8" t="s">
        <v>2</v>
      </c>
    </row>
    <row r="9" spans="1:25" x14ac:dyDescent="0.25">
      <c r="B9" t="s">
        <v>4</v>
      </c>
      <c r="C9">
        <v>2015</v>
      </c>
      <c r="D9">
        <v>2016</v>
      </c>
      <c r="E9">
        <v>2017</v>
      </c>
      <c r="F9">
        <v>2018</v>
      </c>
      <c r="G9">
        <v>2019</v>
      </c>
      <c r="H9">
        <v>2020</v>
      </c>
      <c r="I9">
        <v>2021</v>
      </c>
      <c r="J9">
        <v>2022</v>
      </c>
      <c r="K9">
        <v>2023</v>
      </c>
      <c r="L9">
        <v>2024</v>
      </c>
      <c r="M9">
        <v>2025</v>
      </c>
      <c r="N9">
        <v>2026</v>
      </c>
      <c r="O9">
        <v>2027</v>
      </c>
      <c r="P9">
        <v>2028</v>
      </c>
      <c r="Q9">
        <v>2029</v>
      </c>
      <c r="R9">
        <v>2030</v>
      </c>
      <c r="S9">
        <v>2031</v>
      </c>
      <c r="T9">
        <v>2032</v>
      </c>
      <c r="U9">
        <v>2033</v>
      </c>
      <c r="V9">
        <v>2034</v>
      </c>
      <c r="W9">
        <v>2035</v>
      </c>
      <c r="X9">
        <v>2036</v>
      </c>
    </row>
    <row r="10" spans="1:25" x14ac:dyDescent="0.25">
      <c r="A10" t="s">
        <v>1</v>
      </c>
      <c r="B10">
        <f>SUM(C10:X10)</f>
        <v>121.9</v>
      </c>
      <c r="N10">
        <v>5</v>
      </c>
      <c r="O10">
        <v>3</v>
      </c>
      <c r="P10">
        <v>15</v>
      </c>
      <c r="Q10">
        <v>3</v>
      </c>
      <c r="R10">
        <v>15</v>
      </c>
      <c r="S10">
        <v>3</v>
      </c>
      <c r="T10">
        <v>15</v>
      </c>
      <c r="U10">
        <v>62.9</v>
      </c>
      <c r="Y10">
        <f>SUM(C10:X10)</f>
        <v>121.9</v>
      </c>
    </row>
    <row r="11" spans="1:25" x14ac:dyDescent="0.25">
      <c r="A11" t="s">
        <v>5</v>
      </c>
      <c r="B11" s="1">
        <v>12513300</v>
      </c>
      <c r="D11" s="1">
        <v>2700000</v>
      </c>
      <c r="N11" s="1">
        <f>(8/B10)*B11</f>
        <v>821217.39130434778</v>
      </c>
      <c r="O11" s="1"/>
      <c r="P11" s="1">
        <f>(18/B10)*B11</f>
        <v>1847739.1304347825</v>
      </c>
      <c r="Q11" s="1"/>
      <c r="R11" s="1">
        <f>(18/B10)*B11</f>
        <v>1847739.1304347825</v>
      </c>
      <c r="S11" s="1"/>
      <c r="T11" s="1">
        <f>(15/B10)*B11</f>
        <v>1539782.6086956521</v>
      </c>
      <c r="U11" s="4">
        <f>(62.9/B10)*B11-2700000</f>
        <v>3756821.7391304346</v>
      </c>
      <c r="V11" s="1"/>
      <c r="W11" s="1"/>
      <c r="X11" s="1"/>
      <c r="Y11" s="1">
        <f>SUM(C11:X11)</f>
        <v>12513300</v>
      </c>
    </row>
    <row r="12" spans="1:25" x14ac:dyDescent="0.25">
      <c r="A12" t="s">
        <v>6</v>
      </c>
      <c r="B12" s="1">
        <v>6508739.0043499274</v>
      </c>
      <c r="D12" s="1">
        <v>1000000</v>
      </c>
      <c r="N12" s="1"/>
      <c r="O12" s="1">
        <f>(8/B10)*B12</f>
        <v>427152.68281213631</v>
      </c>
      <c r="P12" s="1"/>
      <c r="Q12" s="1">
        <f>(18/B10)*B12</f>
        <v>961093.53632730665</v>
      </c>
      <c r="R12" s="1"/>
      <c r="S12" s="1">
        <f>(18/B10)*B12</f>
        <v>961093.53632730665</v>
      </c>
      <c r="T12" s="1"/>
      <c r="U12" s="1">
        <f>(15/B10)*B12</f>
        <v>800911.28027275566</v>
      </c>
      <c r="V12" s="4">
        <f>(62.9/B10)*B12-1000000</f>
        <v>2358487.9686104218</v>
      </c>
      <c r="W12" s="1"/>
      <c r="X12" s="1"/>
      <c r="Y12" s="1">
        <f>SUM(C12:X12)</f>
        <v>6508739.0043499265</v>
      </c>
    </row>
    <row r="13" spans="1:25" x14ac:dyDescent="0.25">
      <c r="A13" t="s">
        <v>7</v>
      </c>
      <c r="B13" s="1">
        <v>861909.2615998066</v>
      </c>
      <c r="O13" s="1">
        <v>86190.926159980663</v>
      </c>
      <c r="P13" s="1">
        <v>86190.926159980663</v>
      </c>
      <c r="Q13" s="1">
        <v>86190.926159980663</v>
      </c>
      <c r="R13" s="1">
        <v>86190.926159980663</v>
      </c>
      <c r="S13" s="1">
        <v>86190.926159980663</v>
      </c>
      <c r="T13" s="1">
        <v>86190.926159980663</v>
      </c>
      <c r="U13" s="1">
        <v>86190.926159980663</v>
      </c>
      <c r="V13" s="1">
        <v>86190.926159980663</v>
      </c>
      <c r="W13" s="1">
        <v>86190.926159980663</v>
      </c>
      <c r="X13" s="1">
        <v>86190.926159980663</v>
      </c>
      <c r="Y13" s="1">
        <f t="shared" ref="Y13" si="1">SUM(C13:X13)</f>
        <v>861909.26159980672</v>
      </c>
    </row>
    <row r="14" spans="1:25" x14ac:dyDescent="0.25">
      <c r="B14" s="2">
        <f>SUM(B11:B13)</f>
        <v>19883948.265949734</v>
      </c>
      <c r="Y14" s="1">
        <f>SUM(Y11:Y13)</f>
        <v>19883948.26594973</v>
      </c>
    </row>
    <row r="15" spans="1:25" x14ac:dyDescent="0.25">
      <c r="A15" t="s">
        <v>3</v>
      </c>
    </row>
    <row r="16" spans="1:25" x14ac:dyDescent="0.25">
      <c r="B16" t="s">
        <v>4</v>
      </c>
      <c r="C16">
        <v>2015</v>
      </c>
      <c r="D16">
        <v>2016</v>
      </c>
      <c r="E16">
        <v>2017</v>
      </c>
      <c r="F16">
        <v>2018</v>
      </c>
      <c r="G16">
        <v>2019</v>
      </c>
      <c r="H16">
        <v>2020</v>
      </c>
      <c r="I16">
        <v>2021</v>
      </c>
      <c r="J16">
        <v>2022</v>
      </c>
      <c r="K16">
        <v>2023</v>
      </c>
      <c r="L16">
        <v>2024</v>
      </c>
      <c r="M16">
        <v>2025</v>
      </c>
      <c r="N16">
        <v>2026</v>
      </c>
      <c r="O16">
        <v>2027</v>
      </c>
      <c r="P16">
        <v>2028</v>
      </c>
      <c r="Q16">
        <v>2029</v>
      </c>
      <c r="R16">
        <v>2030</v>
      </c>
      <c r="S16">
        <v>2031</v>
      </c>
      <c r="T16">
        <v>2032</v>
      </c>
      <c r="U16">
        <v>2033</v>
      </c>
      <c r="V16">
        <v>2034</v>
      </c>
      <c r="W16">
        <v>2035</v>
      </c>
      <c r="X16">
        <v>2036</v>
      </c>
    </row>
    <row r="17" spans="1:25" x14ac:dyDescent="0.25">
      <c r="A17" t="s">
        <v>1</v>
      </c>
      <c r="B17">
        <f>SUM(C17:X17)</f>
        <v>59</v>
      </c>
      <c r="P17">
        <v>18</v>
      </c>
      <c r="Q17">
        <v>15</v>
      </c>
      <c r="R17">
        <v>18</v>
      </c>
      <c r="S17">
        <v>1.7</v>
      </c>
      <c r="T17">
        <v>3</v>
      </c>
      <c r="U17">
        <v>3.3</v>
      </c>
      <c r="Y17">
        <f>SUM(C17:X17)</f>
        <v>59</v>
      </c>
    </row>
    <row r="18" spans="1:25" x14ac:dyDescent="0.25">
      <c r="A18" t="s">
        <v>5</v>
      </c>
      <c r="B18" s="1">
        <v>6256650</v>
      </c>
      <c r="D18" s="1"/>
      <c r="P18" s="3">
        <f>(18/B17)*B18</f>
        <v>1908808.4745762714</v>
      </c>
      <c r="Q18" s="3">
        <f>(15/B17)*B18</f>
        <v>1590673.7288135593</v>
      </c>
      <c r="R18" s="3">
        <f>(18/B17)*B18</f>
        <v>1908808.4745762714</v>
      </c>
      <c r="S18" s="3">
        <f>(8/B17)*B18</f>
        <v>848359.32203389832</v>
      </c>
      <c r="Y18" s="2">
        <f>SUM(C18:X18)</f>
        <v>6256650</v>
      </c>
    </row>
    <row r="19" spans="1:25" x14ac:dyDescent="0.25">
      <c r="A19" t="s">
        <v>6</v>
      </c>
      <c r="B19" s="1">
        <v>3429114.5480908649</v>
      </c>
      <c r="Q19" s="2">
        <f>(18/B17)*B19</f>
        <v>1046170.5400955182</v>
      </c>
      <c r="R19" s="2">
        <f>(15/B17)*B19</f>
        <v>871808.78341293172</v>
      </c>
      <c r="S19" s="2">
        <f>(18/B17)*B19</f>
        <v>1046170.5400955182</v>
      </c>
      <c r="T19" s="2">
        <f>(8/B17)*B19</f>
        <v>464964.68448689691</v>
      </c>
      <c r="Y19" s="2">
        <f t="shared" ref="Y19:Y20" si="2">SUM(C19:X19)</f>
        <v>3429114.5480908649</v>
      </c>
    </row>
    <row r="20" spans="1:25" x14ac:dyDescent="0.25">
      <c r="A20" t="s">
        <v>7</v>
      </c>
      <c r="B20" s="1">
        <v>454094.96157564042</v>
      </c>
      <c r="Q20" s="1">
        <v>75682.493595940075</v>
      </c>
      <c r="R20" s="1">
        <v>75682.493595940075</v>
      </c>
      <c r="S20" s="1">
        <v>75682.493595940075</v>
      </c>
      <c r="T20" s="1">
        <v>75682.493595940075</v>
      </c>
      <c r="U20" s="1">
        <v>75682.493595940075</v>
      </c>
      <c r="V20" s="1">
        <v>75682.493595940075</v>
      </c>
      <c r="Y20" s="2">
        <f t="shared" si="2"/>
        <v>454094.96157564042</v>
      </c>
    </row>
    <row r="21" spans="1:25" x14ac:dyDescent="0.25">
      <c r="B21" s="2">
        <f>SUM(B18:B20)</f>
        <v>10139859.509666504</v>
      </c>
      <c r="Y21" s="2">
        <f>SUM(Y18:Y20)</f>
        <v>10139859.509666504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Rio Tinto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Langston, Gary (RTKC)</dc:creator>
  <cp:lastModifiedBy>Langston, Gary (RTKC)</cp:lastModifiedBy>
  <dcterms:created xsi:type="dcterms:W3CDTF">2015-07-03T15:39:58Z</dcterms:created>
  <dcterms:modified xsi:type="dcterms:W3CDTF">2016-03-14T20:14:59Z</dcterms:modified>
</cp:coreProperties>
</file>