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450" windowWidth="15300" windowHeight="5625"/>
  </bookViews>
  <sheets>
    <sheet name="Arterial Infrastructure Costs" sheetId="4" r:id="rId1"/>
  </sheets>
  <definedNames>
    <definedName name="factor">'Arterial Infrastructure Costs'!#REF!</definedName>
    <definedName name="one">'Arterial Infrastructure Costs'!#REF!</definedName>
    <definedName name="three">'Arterial Infrastructure Costs'!#REF!</definedName>
    <definedName name="two">'Arterial Infrastructure Costs'!#REF!</definedName>
  </definedNames>
  <calcPr calcId="145621"/>
</workbook>
</file>

<file path=xl/calcChain.xml><?xml version="1.0" encoding="utf-8"?>
<calcChain xmlns="http://schemas.openxmlformats.org/spreadsheetml/2006/main">
  <c r="S15" i="4" l="1"/>
  <c r="H23" i="4"/>
  <c r="H20" i="4"/>
  <c r="F15" i="4" l="1"/>
  <c r="G20" i="4" l="1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P23" i="4"/>
  <c r="P25" i="4" s="1"/>
  <c r="Q23" i="4"/>
  <c r="Q25" i="4" s="1"/>
  <c r="R23" i="4"/>
  <c r="R25" i="4" s="1"/>
  <c r="S23" i="4"/>
  <c r="S25" i="4" s="1"/>
  <c r="T23" i="4"/>
  <c r="T25" i="4" s="1"/>
  <c r="U23" i="4"/>
  <c r="U25" i="4" s="1"/>
  <c r="V23" i="4"/>
  <c r="V25" i="4" s="1"/>
  <c r="P13" i="4"/>
  <c r="Q13" i="4"/>
  <c r="R13" i="4"/>
  <c r="S13" i="4"/>
  <c r="T13" i="4"/>
  <c r="U13" i="4"/>
  <c r="V13" i="4"/>
  <c r="J23" i="4"/>
  <c r="J25" i="4" s="1"/>
  <c r="K23" i="4"/>
  <c r="K25" i="4" s="1"/>
  <c r="L23" i="4"/>
  <c r="L25" i="4" s="1"/>
  <c r="M23" i="4"/>
  <c r="M25" i="4" s="1"/>
  <c r="N23" i="4"/>
  <c r="N25" i="4" s="1"/>
  <c r="O23" i="4"/>
  <c r="O25" i="4" s="1"/>
  <c r="J13" i="4"/>
  <c r="K13" i="4"/>
  <c r="L13" i="4"/>
  <c r="M13" i="4"/>
  <c r="N13" i="4"/>
  <c r="O13" i="4"/>
  <c r="G13" i="4" l="1"/>
  <c r="H13" i="4"/>
  <c r="I13" i="4"/>
  <c r="G23" i="4" l="1"/>
  <c r="H25" i="4"/>
  <c r="I23" i="4"/>
  <c r="I25" i="4" s="1"/>
  <c r="W17" i="4"/>
  <c r="W16" i="4" l="1"/>
  <c r="W15" i="4"/>
  <c r="W10" i="4" l="1"/>
  <c r="W11" i="4"/>
  <c r="W8" i="4"/>
  <c r="W9" i="4"/>
  <c r="W18" i="4"/>
  <c r="G25" i="4"/>
  <c r="F24" i="4"/>
  <c r="W24" i="4" s="1"/>
  <c r="W12" i="4"/>
  <c r="F13" i="4"/>
  <c r="W19" i="4"/>
  <c r="W7" i="4"/>
  <c r="F20" i="4" l="1"/>
  <c r="W20" i="4" s="1"/>
  <c r="W5" i="4"/>
  <c r="W13" i="4"/>
  <c r="F23" i="4" l="1"/>
  <c r="F25" i="4" s="1"/>
  <c r="W23" i="4" l="1"/>
  <c r="W25" i="4"/>
</calcChain>
</file>

<file path=xl/sharedStrings.xml><?xml version="1.0" encoding="utf-8"?>
<sst xmlns="http://schemas.openxmlformats.org/spreadsheetml/2006/main" count="14" uniqueCount="14">
  <si>
    <t>LF</t>
  </si>
  <si>
    <t>Cost/ft</t>
  </si>
  <si>
    <t>West Side Arterials (full width)</t>
  </si>
  <si>
    <t>West Side Arterials (half width)</t>
  </si>
  <si>
    <t>East Side Offsite Arterials ETC</t>
  </si>
  <si>
    <t>PO#</t>
  </si>
  <si>
    <t>Year To Date Spent</t>
  </si>
  <si>
    <t>Committed Balance</t>
  </si>
  <si>
    <t>Unfactored Total</t>
  </si>
  <si>
    <t>Difference</t>
  </si>
  <si>
    <t>3000-003-R12</t>
  </si>
  <si>
    <t>New Budget 2016</t>
  </si>
  <si>
    <t>2015 Plan</t>
  </si>
  <si>
    <t>West Side Offiste Arterials ETC 2016 Plan 3-14-2016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</si>
</sst>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10"/>
      <color indexed="23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165" fontId="0" fillId="0" borderId="0" xfId="2" applyNumberFormat="1" applyFon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5" fontId="5" fillId="0" borderId="0" xfId="0" applyNumberFormat="1" applyFont="1"/>
    <xf numFmtId="0" fontId="0" fillId="0" borderId="0" xfId="0" applyBorder="1" applyAlignment="1">
      <alignment horizontal="center"/>
    </xf>
    <xf numFmtId="0" fontId="6" fillId="0" borderId="0" xfId="0" applyFont="1" applyFill="1" applyBorder="1" applyAlignment="1"/>
    <xf numFmtId="44" fontId="0" fillId="0" borderId="0" xfId="2" applyFont="1"/>
    <xf numFmtId="165" fontId="5" fillId="0" borderId="0" xfId="2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5" fontId="6" fillId="0" borderId="4" xfId="0" applyNumberFormat="1" applyFont="1" applyFill="1" applyBorder="1"/>
    <xf numFmtId="164" fontId="7" fillId="0" borderId="0" xfId="1" applyNumberFormat="1" applyFont="1" applyFill="1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0" fillId="0" borderId="2" xfId="0" applyBorder="1"/>
    <xf numFmtId="0" fontId="8" fillId="0" borderId="0" xfId="0" applyFont="1" applyFill="1" applyAlignment="1">
      <alignment horizontal="left" indent="1"/>
    </xf>
    <xf numFmtId="165" fontId="5" fillId="0" borderId="0" xfId="0" applyNumberFormat="1" applyFont="1" applyAlignment="1">
      <alignment horizontal="right"/>
    </xf>
    <xf numFmtId="165" fontId="1" fillId="0" borderId="0" xfId="2" applyNumberFormat="1" applyFont="1" applyFill="1" applyAlignment="1">
      <alignment horizontal="right"/>
    </xf>
    <xf numFmtId="165" fontId="0" fillId="0" borderId="3" xfId="0" applyNumberFormat="1" applyBorder="1"/>
    <xf numFmtId="165" fontId="0" fillId="0" borderId="1" xfId="0" applyNumberFormat="1" applyFill="1" applyBorder="1"/>
    <xf numFmtId="0" fontId="5" fillId="0" borderId="0" xfId="0" applyFont="1"/>
    <xf numFmtId="165" fontId="5" fillId="0" borderId="0" xfId="2" applyNumberFormat="1" applyFont="1" applyFill="1" applyBorder="1" applyAlignment="1"/>
    <xf numFmtId="165" fontId="10" fillId="0" borderId="0" xfId="2" applyNumberFormat="1" applyFont="1" applyBorder="1"/>
    <xf numFmtId="0" fontId="0" fillId="0" borderId="1" xfId="0" applyFill="1" applyBorder="1"/>
    <xf numFmtId="0" fontId="11" fillId="0" borderId="0" xfId="0" applyFont="1"/>
    <xf numFmtId="165" fontId="11" fillId="0" borderId="0" xfId="0" applyNumberFormat="1" applyFont="1"/>
    <xf numFmtId="165" fontId="3" fillId="2" borderId="1" xfId="2" applyNumberFormat="1" applyFont="1" applyFill="1" applyBorder="1"/>
    <xf numFmtId="165" fontId="3" fillId="2" borderId="0" xfId="0" applyNumberFormat="1" applyFont="1" applyFill="1"/>
    <xf numFmtId="165" fontId="8" fillId="0" borderId="0" xfId="2" applyNumberFormat="1" applyFont="1" applyFill="1" applyBorder="1"/>
    <xf numFmtId="0" fontId="0" fillId="0" borderId="0" xfId="0" applyBorder="1"/>
    <xf numFmtId="0" fontId="0" fillId="0" borderId="3" xfId="0" applyFill="1" applyBorder="1"/>
    <xf numFmtId="0" fontId="0" fillId="0" borderId="3" xfId="0" applyBorder="1"/>
    <xf numFmtId="0" fontId="1" fillId="0" borderId="0" xfId="0" applyFont="1" applyFill="1" applyBorder="1" applyAlignment="1">
      <alignment horizontal="right"/>
    </xf>
    <xf numFmtId="165" fontId="7" fillId="0" borderId="0" xfId="0" applyNumberFormat="1" applyFont="1" applyFill="1" applyBorder="1"/>
    <xf numFmtId="165" fontId="0" fillId="0" borderId="1" xfId="2" applyNumberFormat="1" applyFont="1" applyBorder="1"/>
    <xf numFmtId="165" fontId="1" fillId="0" borderId="0" xfId="2" applyNumberFormat="1" applyFont="1" applyFill="1" applyBorder="1"/>
    <xf numFmtId="165" fontId="1" fillId="0" borderId="3" xfId="2" applyNumberFormat="1" applyFont="1" applyFill="1" applyBorder="1"/>
    <xf numFmtId="165" fontId="3" fillId="0" borderId="1" xfId="0" applyNumberFormat="1" applyFont="1" applyBorder="1"/>
    <xf numFmtId="165" fontId="1" fillId="0" borderId="0" xfId="2" applyNumberFormat="1" applyFont="1" applyFill="1" applyBorder="1" applyAlignment="1">
      <alignment horizontal="center"/>
    </xf>
    <xf numFmtId="165" fontId="1" fillId="0" borderId="0" xfId="2" applyNumberFormat="1" applyFont="1" applyFill="1" applyBorder="1" applyAlignment="1">
      <alignment horizontal="right"/>
    </xf>
    <xf numFmtId="165" fontId="1" fillId="0" borderId="5" xfId="2" applyNumberFormat="1" applyFont="1" applyFill="1" applyBorder="1" applyAlignment="1">
      <alignment horizontal="right"/>
    </xf>
    <xf numFmtId="165" fontId="3" fillId="0" borderId="0" xfId="0" applyNumberFormat="1" applyFont="1" applyBorder="1"/>
    <xf numFmtId="165" fontId="3" fillId="0" borderId="0" xfId="0" applyNumberFormat="1" applyFont="1"/>
    <xf numFmtId="0" fontId="1" fillId="0" borderId="0" xfId="0" applyFont="1" applyFill="1" applyAlignment="1">
      <alignment horizontal="left" indent="1"/>
    </xf>
    <xf numFmtId="164" fontId="1" fillId="0" borderId="0" xfId="1" applyNumberFormat="1" applyFont="1" applyFill="1" applyBorder="1" applyAlignment="1">
      <alignment horizontal="center"/>
    </xf>
    <xf numFmtId="165" fontId="1" fillId="0" borderId="0" xfId="0" applyNumberFormat="1" applyFont="1" applyFill="1" applyBorder="1"/>
    <xf numFmtId="165" fontId="3" fillId="0" borderId="0" xfId="2" applyNumberFormat="1" applyFont="1" applyFill="1" applyBorder="1" applyAlignment="1">
      <alignment horizontal="right"/>
    </xf>
    <xf numFmtId="165" fontId="1" fillId="0" borderId="1" xfId="2" applyNumberFormat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36"/>
  <sheetViews>
    <sheetView tabSelected="1" topLeftCell="B1" zoomScale="90" zoomScaleNormal="90" workbookViewId="0">
      <selection activeCell="B2" sqref="B2"/>
    </sheetView>
  </sheetViews>
  <sheetFormatPr defaultRowHeight="12.75" x14ac:dyDescent="0.2"/>
  <cols>
    <col min="1" max="1" width="0" hidden="1" customWidth="1"/>
    <col min="2" max="2" width="27" customWidth="1"/>
    <col min="3" max="3" width="6.140625" customWidth="1"/>
    <col min="4" max="4" width="6.7109375" style="5" bestFit="1" customWidth="1"/>
    <col min="5" max="5" width="7.140625" customWidth="1"/>
    <col min="6" max="6" width="13.28515625" bestFit="1" customWidth="1"/>
    <col min="7" max="7" width="12.85546875" bestFit="1" customWidth="1"/>
    <col min="8" max="9" width="14" bestFit="1" customWidth="1"/>
    <col min="10" max="11" width="12.85546875" bestFit="1" customWidth="1"/>
    <col min="12" max="17" width="12.28515625" bestFit="1" customWidth="1"/>
    <col min="18" max="18" width="12.85546875" bestFit="1" customWidth="1"/>
    <col min="19" max="21" width="12.28515625" bestFit="1" customWidth="1"/>
    <col min="22" max="22" width="11.28515625" customWidth="1"/>
    <col min="23" max="23" width="12.85546875" bestFit="1" customWidth="1"/>
    <col min="24" max="24" width="11.28515625" bestFit="1" customWidth="1"/>
    <col min="25" max="25" width="11.85546875" style="35" bestFit="1" customWidth="1"/>
    <col min="28" max="28" width="14" bestFit="1" customWidth="1"/>
  </cols>
  <sheetData>
    <row r="1" spans="2:27" ht="18" x14ac:dyDescent="0.25">
      <c r="B1" s="4" t="s">
        <v>13</v>
      </c>
      <c r="C1" s="4"/>
      <c r="W1" s="35"/>
      <c r="Y1"/>
    </row>
    <row r="2" spans="2:27" x14ac:dyDescent="0.2">
      <c r="B2" t="s">
        <v>10</v>
      </c>
      <c r="W2" s="35"/>
      <c r="Y2"/>
    </row>
    <row r="3" spans="2:27" x14ac:dyDescent="0.2">
      <c r="E3" s="23"/>
      <c r="F3" s="33"/>
      <c r="W3" s="35"/>
      <c r="Y3"/>
    </row>
    <row r="4" spans="2:27" x14ac:dyDescent="0.2">
      <c r="B4" s="31"/>
      <c r="D4" s="11"/>
      <c r="E4" s="12"/>
      <c r="F4" s="32"/>
      <c r="G4" s="17">
        <v>2016</v>
      </c>
      <c r="H4" s="17">
        <v>2017</v>
      </c>
      <c r="I4" s="17">
        <v>2018</v>
      </c>
      <c r="J4" s="17">
        <v>2019</v>
      </c>
      <c r="K4" s="17">
        <v>2020</v>
      </c>
      <c r="L4" s="17">
        <v>2021</v>
      </c>
      <c r="M4" s="17">
        <v>2022</v>
      </c>
      <c r="N4" s="17">
        <v>2023</v>
      </c>
      <c r="O4" s="17">
        <v>2024</v>
      </c>
      <c r="P4" s="17">
        <v>2025</v>
      </c>
      <c r="Q4" s="17">
        <v>2026</v>
      </c>
      <c r="R4" s="17">
        <v>2027</v>
      </c>
      <c r="S4" s="17">
        <v>2028</v>
      </c>
      <c r="T4" s="17">
        <v>2029</v>
      </c>
      <c r="U4" s="17">
        <v>2030</v>
      </c>
      <c r="V4" s="17">
        <v>2031</v>
      </c>
      <c r="W4" s="35"/>
      <c r="Y4"/>
    </row>
    <row r="5" spans="2:27" x14ac:dyDescent="0.2">
      <c r="B5" s="3" t="s">
        <v>6</v>
      </c>
      <c r="C5" s="3"/>
      <c r="D5" s="11"/>
      <c r="E5" s="43"/>
      <c r="F5" s="49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6">
        <f>SUM(G5:V5)-F5</f>
        <v>0</v>
      </c>
      <c r="Y5"/>
    </row>
    <row r="6" spans="2:27" x14ac:dyDescent="0.2">
      <c r="B6" s="3" t="s">
        <v>7</v>
      </c>
      <c r="C6" s="18" t="s">
        <v>5</v>
      </c>
      <c r="D6" s="11"/>
      <c r="F6" s="49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36"/>
      <c r="Y6"/>
    </row>
    <row r="7" spans="2:27" x14ac:dyDescent="0.2">
      <c r="B7" s="26"/>
      <c r="C7" s="5"/>
      <c r="D7" s="11"/>
      <c r="F7" s="50"/>
      <c r="G7" s="30"/>
      <c r="H7" s="34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4"/>
      <c r="W7" s="36">
        <f t="shared" ref="W7:W13" si="0">SUM(G7:V7)-F7</f>
        <v>0</v>
      </c>
      <c r="Y7"/>
    </row>
    <row r="8" spans="2:27" x14ac:dyDescent="0.2">
      <c r="B8" s="54"/>
      <c r="C8" s="5"/>
      <c r="D8" s="11"/>
      <c r="F8" s="50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6">
        <f t="shared" si="0"/>
        <v>0</v>
      </c>
      <c r="Y8"/>
    </row>
    <row r="9" spans="2:27" x14ac:dyDescent="0.2">
      <c r="B9" s="54"/>
      <c r="C9" s="5"/>
      <c r="D9" s="11"/>
      <c r="F9" s="50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6">
        <f t="shared" si="0"/>
        <v>0</v>
      </c>
      <c r="Y9"/>
    </row>
    <row r="10" spans="2:27" x14ac:dyDescent="0.2">
      <c r="B10" s="54"/>
      <c r="C10" s="5"/>
      <c r="D10" s="11"/>
      <c r="F10" s="50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6">
        <f t="shared" si="0"/>
        <v>0</v>
      </c>
      <c r="Y10"/>
    </row>
    <row r="11" spans="2:27" x14ac:dyDescent="0.2">
      <c r="B11" s="54"/>
      <c r="C11" s="5"/>
      <c r="D11" s="11"/>
      <c r="F11" s="50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6">
        <f t="shared" si="0"/>
        <v>0</v>
      </c>
      <c r="Y11"/>
    </row>
    <row r="12" spans="2:27" x14ac:dyDescent="0.2">
      <c r="B12" s="26"/>
      <c r="C12" s="5"/>
      <c r="D12" s="11"/>
      <c r="F12" s="51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6">
        <f t="shared" si="0"/>
        <v>0</v>
      </c>
      <c r="Y12"/>
      <c r="AA12" s="13"/>
    </row>
    <row r="13" spans="2:27" x14ac:dyDescent="0.2">
      <c r="B13" s="24"/>
      <c r="C13" s="24"/>
      <c r="D13" s="11"/>
      <c r="E13" s="57"/>
      <c r="F13" s="52">
        <f t="shared" ref="F13:V13" si="1">SUM(F7:F12)</f>
        <v>0</v>
      </c>
      <c r="G13" s="48">
        <f t="shared" si="1"/>
        <v>0</v>
      </c>
      <c r="H13" s="48">
        <f t="shared" si="1"/>
        <v>0</v>
      </c>
      <c r="I13" s="48">
        <f t="shared" si="1"/>
        <v>0</v>
      </c>
      <c r="J13" s="48">
        <f t="shared" si="1"/>
        <v>0</v>
      </c>
      <c r="K13" s="48">
        <f t="shared" si="1"/>
        <v>0</v>
      </c>
      <c r="L13" s="48">
        <f t="shared" si="1"/>
        <v>0</v>
      </c>
      <c r="M13" s="48">
        <f t="shared" si="1"/>
        <v>0</v>
      </c>
      <c r="N13" s="48">
        <f t="shared" si="1"/>
        <v>0</v>
      </c>
      <c r="O13" s="48">
        <f t="shared" si="1"/>
        <v>0</v>
      </c>
      <c r="P13" s="48">
        <f t="shared" si="1"/>
        <v>0</v>
      </c>
      <c r="Q13" s="48">
        <f t="shared" si="1"/>
        <v>0</v>
      </c>
      <c r="R13" s="48">
        <f t="shared" si="1"/>
        <v>0</v>
      </c>
      <c r="S13" s="48">
        <f t="shared" si="1"/>
        <v>0</v>
      </c>
      <c r="T13" s="48">
        <f t="shared" si="1"/>
        <v>0</v>
      </c>
      <c r="U13" s="48">
        <f t="shared" si="1"/>
        <v>0</v>
      </c>
      <c r="V13" s="48">
        <f t="shared" si="1"/>
        <v>0</v>
      </c>
      <c r="W13" s="36">
        <f t="shared" si="0"/>
        <v>0</v>
      </c>
      <c r="Y13"/>
    </row>
    <row r="14" spans="2:27" x14ac:dyDescent="0.2">
      <c r="B14" s="3" t="s">
        <v>4</v>
      </c>
      <c r="C14" s="3"/>
      <c r="D14" s="18" t="s">
        <v>0</v>
      </c>
      <c r="E14" s="18" t="s">
        <v>1</v>
      </c>
      <c r="F14" s="18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2"/>
      <c r="W14" s="35"/>
      <c r="Y14"/>
    </row>
    <row r="15" spans="2:27" x14ac:dyDescent="0.2">
      <c r="B15" s="7" t="s">
        <v>2</v>
      </c>
      <c r="C15" s="3"/>
      <c r="D15" s="18">
        <v>28200</v>
      </c>
      <c r="E15" s="18">
        <v>776</v>
      </c>
      <c r="F15" s="46">
        <f>21805969-367524</f>
        <v>21438445</v>
      </c>
      <c r="G15" s="30">
        <v>365724</v>
      </c>
      <c r="H15" s="30">
        <v>0</v>
      </c>
      <c r="I15" s="30">
        <v>500000</v>
      </c>
      <c r="J15" s="30">
        <v>1250000</v>
      </c>
      <c r="K15" s="30">
        <v>1750000</v>
      </c>
      <c r="L15" s="30">
        <v>1750000</v>
      </c>
      <c r="M15" s="30">
        <v>1750000</v>
      </c>
      <c r="N15" s="30">
        <v>3500000</v>
      </c>
      <c r="O15" s="30">
        <v>3500000</v>
      </c>
      <c r="P15" s="30">
        <v>3500000</v>
      </c>
      <c r="Q15" s="30">
        <v>1500000</v>
      </c>
      <c r="R15" s="30">
        <v>1500000</v>
      </c>
      <c r="S15" s="30">
        <f>938445-365724</f>
        <v>572721</v>
      </c>
      <c r="T15" s="30"/>
      <c r="U15" s="30"/>
      <c r="V15" s="30"/>
      <c r="W15" s="36">
        <f t="shared" ref="W15:W20" si="2">SUM(G15:V15)-F15</f>
        <v>0</v>
      </c>
      <c r="Y15"/>
    </row>
    <row r="16" spans="2:27" x14ac:dyDescent="0.2">
      <c r="B16" s="7" t="s">
        <v>3</v>
      </c>
      <c r="C16" s="3"/>
      <c r="D16" s="18">
        <v>3800</v>
      </c>
      <c r="E16" s="18">
        <v>400</v>
      </c>
      <c r="F16" s="46">
        <v>1520000</v>
      </c>
      <c r="G16" s="30">
        <v>0</v>
      </c>
      <c r="H16" s="30">
        <v>500000</v>
      </c>
      <c r="I16" s="30">
        <v>500000</v>
      </c>
      <c r="J16" s="30">
        <v>520000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6">
        <f t="shared" si="2"/>
        <v>0</v>
      </c>
      <c r="Y16"/>
    </row>
    <row r="17" spans="2:25" x14ac:dyDescent="0.2">
      <c r="B17" s="7"/>
      <c r="C17" s="3"/>
      <c r="D17" s="18"/>
      <c r="E17" s="18"/>
      <c r="F17" s="46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6">
        <f t="shared" si="2"/>
        <v>0</v>
      </c>
      <c r="Y17"/>
    </row>
    <row r="18" spans="2:25" x14ac:dyDescent="0.2">
      <c r="B18" s="7"/>
      <c r="C18" s="7"/>
      <c r="D18" s="55"/>
      <c r="E18" s="56"/>
      <c r="F18" s="46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6">
        <f t="shared" si="2"/>
        <v>0</v>
      </c>
      <c r="Y18"/>
    </row>
    <row r="19" spans="2:25" x14ac:dyDescent="0.2">
      <c r="B19" s="7"/>
      <c r="C19" s="7"/>
      <c r="D19" s="21"/>
      <c r="E19" s="44"/>
      <c r="F19" s="47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6">
        <f t="shared" si="2"/>
        <v>0</v>
      </c>
      <c r="Y19"/>
    </row>
    <row r="20" spans="2:25" x14ac:dyDescent="0.2">
      <c r="B20" s="8"/>
      <c r="C20" s="8"/>
      <c r="D20" s="19"/>
      <c r="E20" s="20"/>
      <c r="F20" s="53">
        <f t="shared" ref="F20:V20" si="3">SUM(F15:F19)</f>
        <v>22958445</v>
      </c>
      <c r="G20" s="48">
        <f t="shared" si="3"/>
        <v>365724</v>
      </c>
      <c r="H20" s="48">
        <f t="shared" si="3"/>
        <v>500000</v>
      </c>
      <c r="I20" s="48">
        <f t="shared" si="3"/>
        <v>1000000</v>
      </c>
      <c r="J20" s="48">
        <f t="shared" si="3"/>
        <v>1770000</v>
      </c>
      <c r="K20" s="48">
        <f t="shared" si="3"/>
        <v>1750000</v>
      </c>
      <c r="L20" s="48">
        <f t="shared" si="3"/>
        <v>1750000</v>
      </c>
      <c r="M20" s="48">
        <f t="shared" si="3"/>
        <v>1750000</v>
      </c>
      <c r="N20" s="48">
        <f t="shared" si="3"/>
        <v>3500000</v>
      </c>
      <c r="O20" s="48">
        <f t="shared" si="3"/>
        <v>3500000</v>
      </c>
      <c r="P20" s="48">
        <f t="shared" si="3"/>
        <v>3500000</v>
      </c>
      <c r="Q20" s="48">
        <f t="shared" si="3"/>
        <v>1500000</v>
      </c>
      <c r="R20" s="48">
        <f t="shared" si="3"/>
        <v>1500000</v>
      </c>
      <c r="S20" s="48">
        <f t="shared" si="3"/>
        <v>572721</v>
      </c>
      <c r="T20" s="48">
        <f t="shared" si="3"/>
        <v>0</v>
      </c>
      <c r="U20" s="48">
        <f t="shared" si="3"/>
        <v>0</v>
      </c>
      <c r="V20" s="48">
        <f t="shared" si="3"/>
        <v>0</v>
      </c>
      <c r="W20" s="36">
        <f t="shared" si="2"/>
        <v>0</v>
      </c>
      <c r="Y20"/>
    </row>
    <row r="21" spans="2:25" x14ac:dyDescent="0.2">
      <c r="B21" s="9"/>
      <c r="C21" s="9"/>
      <c r="D21" s="15"/>
      <c r="E21" s="27" t="s">
        <v>8</v>
      </c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36"/>
      <c r="Y21"/>
    </row>
    <row r="22" spans="2:25" x14ac:dyDescent="0.2">
      <c r="B22" s="9"/>
      <c r="C22" s="9"/>
      <c r="D22" s="15"/>
      <c r="E22" s="10"/>
      <c r="F22" s="14"/>
      <c r="G22" s="17">
        <v>2016</v>
      </c>
      <c r="H22" s="17">
        <v>2017</v>
      </c>
      <c r="I22" s="17">
        <v>2018</v>
      </c>
      <c r="J22" s="17">
        <v>2019</v>
      </c>
      <c r="K22" s="17">
        <v>2020</v>
      </c>
      <c r="L22" s="17">
        <v>2021</v>
      </c>
      <c r="M22" s="17">
        <v>2022</v>
      </c>
      <c r="N22" s="17">
        <v>2023</v>
      </c>
      <c r="O22" s="17">
        <v>2024</v>
      </c>
      <c r="P22" s="17">
        <v>2025</v>
      </c>
      <c r="Q22" s="17">
        <v>2026</v>
      </c>
      <c r="R22" s="17">
        <v>2027</v>
      </c>
      <c r="S22" s="17">
        <v>2028</v>
      </c>
      <c r="T22" s="17">
        <v>2029</v>
      </c>
      <c r="U22" s="17">
        <v>2030</v>
      </c>
      <c r="V22" s="17">
        <v>2031</v>
      </c>
      <c r="W22" s="36"/>
      <c r="Y22"/>
    </row>
    <row r="23" spans="2:25" x14ac:dyDescent="0.2">
      <c r="B23" s="9"/>
      <c r="C23" s="8"/>
      <c r="D23" s="15"/>
      <c r="E23" s="8" t="s">
        <v>11</v>
      </c>
      <c r="F23" s="38">
        <f>F5+F13+F20</f>
        <v>22958445</v>
      </c>
      <c r="G23" s="37">
        <f t="shared" ref="G23:V23" si="4">SUM(G5,G7:G12,G15:G19)</f>
        <v>365724</v>
      </c>
      <c r="H23" s="37">
        <f t="shared" si="4"/>
        <v>500000</v>
      </c>
      <c r="I23" s="37">
        <f t="shared" si="4"/>
        <v>1000000</v>
      </c>
      <c r="J23" s="37">
        <f t="shared" si="4"/>
        <v>1770000</v>
      </c>
      <c r="K23" s="37">
        <f t="shared" si="4"/>
        <v>1750000</v>
      </c>
      <c r="L23" s="37">
        <f t="shared" si="4"/>
        <v>1750000</v>
      </c>
      <c r="M23" s="37">
        <f t="shared" si="4"/>
        <v>1750000</v>
      </c>
      <c r="N23" s="37">
        <f t="shared" si="4"/>
        <v>3500000</v>
      </c>
      <c r="O23" s="37">
        <f t="shared" si="4"/>
        <v>3500000</v>
      </c>
      <c r="P23" s="37">
        <f t="shared" si="4"/>
        <v>3500000</v>
      </c>
      <c r="Q23" s="37">
        <f t="shared" si="4"/>
        <v>1500000</v>
      </c>
      <c r="R23" s="37">
        <f t="shared" si="4"/>
        <v>1500000</v>
      </c>
      <c r="S23" s="37">
        <f t="shared" si="4"/>
        <v>572721</v>
      </c>
      <c r="T23" s="37">
        <f t="shared" si="4"/>
        <v>0</v>
      </c>
      <c r="U23" s="37">
        <f t="shared" si="4"/>
        <v>0</v>
      </c>
      <c r="V23" s="37">
        <f t="shared" si="4"/>
        <v>0</v>
      </c>
      <c r="W23" s="36">
        <f>SUM(G23:V23)-F23</f>
        <v>0</v>
      </c>
      <c r="Y23"/>
    </row>
    <row r="24" spans="2:25" x14ac:dyDescent="0.2">
      <c r="B24" s="9"/>
      <c r="C24" s="8"/>
      <c r="D24" s="15"/>
      <c r="E24" s="28" t="s">
        <v>12</v>
      </c>
      <c r="F24" s="29">
        <f>SUM(G24:V24)</f>
        <v>22958445</v>
      </c>
      <c r="G24" s="45">
        <v>0</v>
      </c>
      <c r="H24" s="45">
        <v>500000</v>
      </c>
      <c r="I24" s="45">
        <v>1000000</v>
      </c>
      <c r="J24" s="45">
        <v>1770000</v>
      </c>
      <c r="K24" s="45">
        <v>1750000</v>
      </c>
      <c r="L24" s="45">
        <v>1750000</v>
      </c>
      <c r="M24" s="45">
        <v>1750000</v>
      </c>
      <c r="N24" s="45">
        <v>3500000</v>
      </c>
      <c r="O24" s="45">
        <v>3500000</v>
      </c>
      <c r="P24" s="45">
        <v>3500000</v>
      </c>
      <c r="Q24" s="45">
        <v>1500000</v>
      </c>
      <c r="R24" s="45">
        <v>1500000</v>
      </c>
      <c r="S24" s="45">
        <v>938445</v>
      </c>
      <c r="T24" s="45">
        <v>0</v>
      </c>
      <c r="U24" s="45">
        <v>0</v>
      </c>
      <c r="V24" s="45">
        <v>0</v>
      </c>
      <c r="W24" s="36">
        <f>SUM(G24:V24)-F24</f>
        <v>0</v>
      </c>
      <c r="Y24"/>
    </row>
    <row r="25" spans="2:25" x14ac:dyDescent="0.2">
      <c r="B25" s="9"/>
      <c r="C25" s="9"/>
      <c r="D25" s="15"/>
      <c r="E25" s="28" t="s">
        <v>9</v>
      </c>
      <c r="F25" s="14">
        <f>F23-F24</f>
        <v>0</v>
      </c>
      <c r="G25" s="58">
        <f t="shared" ref="G25:V25" si="5">G23-G24</f>
        <v>365724</v>
      </c>
      <c r="H25" s="58">
        <f t="shared" si="5"/>
        <v>0</v>
      </c>
      <c r="I25" s="58">
        <f t="shared" si="5"/>
        <v>0</v>
      </c>
      <c r="J25" s="58">
        <f t="shared" si="5"/>
        <v>0</v>
      </c>
      <c r="K25" s="58">
        <f t="shared" si="5"/>
        <v>0</v>
      </c>
      <c r="L25" s="58">
        <f t="shared" si="5"/>
        <v>0</v>
      </c>
      <c r="M25" s="58">
        <f t="shared" si="5"/>
        <v>0</v>
      </c>
      <c r="N25" s="58">
        <f t="shared" si="5"/>
        <v>0</v>
      </c>
      <c r="O25" s="58">
        <f t="shared" si="5"/>
        <v>0</v>
      </c>
      <c r="P25" s="58">
        <f t="shared" si="5"/>
        <v>0</v>
      </c>
      <c r="Q25" s="58">
        <f t="shared" si="5"/>
        <v>0</v>
      </c>
      <c r="R25" s="58">
        <f t="shared" si="5"/>
        <v>0</v>
      </c>
      <c r="S25" s="58">
        <f t="shared" si="5"/>
        <v>-365724</v>
      </c>
      <c r="T25" s="58">
        <f t="shared" si="5"/>
        <v>0</v>
      </c>
      <c r="U25" s="58">
        <f t="shared" si="5"/>
        <v>0</v>
      </c>
      <c r="V25" s="58">
        <f t="shared" si="5"/>
        <v>0</v>
      </c>
      <c r="W25" s="36">
        <f>SUM(G25:V25)-F25</f>
        <v>0</v>
      </c>
      <c r="Y25"/>
    </row>
    <row r="29" spans="2:25" x14ac:dyDescent="0.2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3" spans="4:6" x14ac:dyDescent="0.2">
      <c r="D33" s="6"/>
      <c r="E33" s="1"/>
      <c r="F33" s="1"/>
    </row>
    <row r="34" spans="4:6" x14ac:dyDescent="0.2">
      <c r="D34" s="6"/>
      <c r="E34" s="1"/>
      <c r="F34" s="1"/>
    </row>
    <row r="35" spans="4:6" x14ac:dyDescent="0.2">
      <c r="D35" s="16"/>
      <c r="E35" s="2"/>
      <c r="F35" s="2"/>
    </row>
    <row r="36" spans="4:6" x14ac:dyDescent="0.2">
      <c r="D36" s="16"/>
      <c r="E36" s="2"/>
      <c r="F36" s="2"/>
    </row>
  </sheetData>
  <sheetProtection formatColumns="0" insertRows="0" autoFilter="0"/>
  <phoneticPr fontId="2" type="noConversion"/>
  <pageMargins left="0.75" right="0.75" top="1" bottom="1" header="0.5" footer="0.5"/>
  <pageSetup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Arterial Infrastructure Costs</vt:lpstr>
    </vt:vector>
  </TitlesOfParts>
  <Company>RTSI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langstog</dc:creator>
  <cp:lastModifiedBy>Langston, Gary (RTKC)</cp:lastModifiedBy>
  <cp:lastPrinted>2007-04-20T19:16:14Z</cp:lastPrinted>
  <dcterms:created xsi:type="dcterms:W3CDTF">2005-08-19T19:58:48Z</dcterms:created>
  <dcterms:modified xsi:type="dcterms:W3CDTF">2016-03-14T20:26:06Z</dcterms:modified>
</cp:coreProperties>
</file>