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8" i="1" l="1"/>
  <c r="C27" i="1"/>
  <c r="D27" i="1" s="1"/>
  <c r="F27" i="1" s="1"/>
  <c r="C26" i="1"/>
  <c r="F28" i="1"/>
  <c r="E27" i="1"/>
  <c r="E26" i="1"/>
  <c r="D28" i="1"/>
  <c r="D26" i="1"/>
  <c r="F26" i="1" s="1"/>
  <c r="D23" i="1"/>
  <c r="D22" i="1"/>
  <c r="C20" i="1"/>
  <c r="F29" i="1" l="1"/>
  <c r="D20" i="1" l="1"/>
  <c r="D9" i="1"/>
  <c r="J2" i="1" l="1"/>
  <c r="B6" i="1" l="1"/>
  <c r="G4" i="1" l="1"/>
  <c r="G6" i="1" s="1"/>
  <c r="J4" i="1" s="1"/>
  <c r="J5" i="1" s="1"/>
  <c r="C5" i="1" s="1"/>
  <c r="D5" i="1" s="1"/>
  <c r="D4" i="1"/>
  <c r="D3" i="1"/>
  <c r="D6" i="1" l="1"/>
  <c r="D8" i="1" l="1"/>
  <c r="D10" i="1" s="1"/>
</calcChain>
</file>

<file path=xl/sharedStrings.xml><?xml version="1.0" encoding="utf-8"?>
<sst xmlns="http://schemas.openxmlformats.org/spreadsheetml/2006/main" count="38" uniqueCount="34">
  <si>
    <t>SFD</t>
  </si>
  <si>
    <t>TH</t>
  </si>
  <si>
    <t>PAD</t>
  </si>
  <si>
    <t xml:space="preserve"> </t>
  </si>
  <si>
    <t>Road Lengths</t>
  </si>
  <si>
    <t>$/ft</t>
  </si>
  <si>
    <t>Cost</t>
  </si>
  <si>
    <t>$/PAD</t>
  </si>
  <si>
    <t>SS CDA in at $919/ft</t>
  </si>
  <si>
    <t>Village 5 Budget Estimate</t>
  </si>
  <si>
    <t>V5P1</t>
  </si>
  <si>
    <t>V5P2</t>
  </si>
  <si>
    <t>V5P3</t>
  </si>
  <si>
    <t>V5P4</t>
  </si>
  <si>
    <t>V5P5</t>
  </si>
  <si>
    <t>Com Lots</t>
  </si>
  <si>
    <t>Resi Lots</t>
  </si>
  <si>
    <t>Acres</t>
  </si>
  <si>
    <t>V5MF#1</t>
  </si>
  <si>
    <t>2 school sites</t>
  </si>
  <si>
    <t>1 church site</t>
  </si>
  <si>
    <t xml:space="preserve">1 school site </t>
  </si>
  <si>
    <t>Total</t>
  </si>
  <si>
    <t>Plat</t>
  </si>
  <si>
    <t>Plats Built or In Process</t>
  </si>
  <si>
    <t>What are C-lots?</t>
  </si>
  <si>
    <t>Remaining to spend</t>
  </si>
  <si>
    <t>Remaining Units to Build</t>
  </si>
  <si>
    <t>Cost/Unit</t>
  </si>
  <si>
    <t>Original</t>
  </si>
  <si>
    <t>Built</t>
  </si>
  <si>
    <t>Remaining</t>
  </si>
  <si>
    <t>Total Budget</t>
  </si>
  <si>
    <t>Projected Spend through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</si>
</sst>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164" fontId="0" fillId="0" borderId="0" xfId="0" applyNumberFormat="1"/>
    <xf numFmtId="164" fontId="0" fillId="2" borderId="0" xfId="1" applyNumberFormat="1" applyFont="1" applyFill="1"/>
    <xf numFmtId="0" fontId="0" fillId="3" borderId="0" xfId="0" applyFill="1"/>
    <xf numFmtId="44" fontId="0" fillId="0" borderId="0" xfId="0" applyNumberFormat="1"/>
    <xf numFmtId="0" fontId="0" fillId="0" borderId="0" xfId="0" applyFill="1"/>
    <xf numFmtId="0" fontId="0" fillId="0" borderId="0" xfId="0" applyFill="1" applyAlignment="1">
      <alignment horizontal="right"/>
    </xf>
    <xf numFmtId="164" fontId="0" fillId="0" borderId="0" xfId="0" applyNumberFormat="1" applyFill="1"/>
    <xf numFmtId="164" fontId="0" fillId="0" borderId="1" xfId="0" applyNumberFormat="1" applyBorder="1"/>
    <xf numFmtId="0" fontId="0" fillId="0" borderId="0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G18" sqref="G18"/>
    </sheetView>
  </sheetViews>
  <sheetFormatPr defaultRowHeight="15" x14ac:dyDescent="0.25"/>
  <cols>
    <col min="3" max="3" width="12.5703125" bestFit="1" customWidth="1"/>
    <col min="4" max="4" width="13.7109375" bestFit="1" customWidth="1"/>
    <col min="5" max="5" width="15.7109375" bestFit="1" customWidth="1"/>
    <col min="6" max="6" width="12.5703125" bestFit="1" customWidth="1"/>
    <col min="7" max="7" width="10.7109375" bestFit="1" customWidth="1"/>
    <col min="8" max="8" width="12.5703125" bestFit="1" customWidth="1"/>
    <col min="10" max="10" width="12.5703125" bestFit="1" customWidth="1"/>
    <col min="14" max="14" width="11.5703125" bestFit="1" customWidth="1"/>
  </cols>
  <sheetData>
    <row r="1" spans="1:12" x14ac:dyDescent="0.25">
      <c r="A1" t="s">
        <v>9</v>
      </c>
      <c r="F1" t="s">
        <v>4</v>
      </c>
      <c r="G1">
        <v>2609</v>
      </c>
      <c r="I1" t="s">
        <v>5</v>
      </c>
      <c r="J1" s="5">
        <v>800</v>
      </c>
      <c r="K1" s="6" t="s">
        <v>8</v>
      </c>
      <c r="L1" s="6"/>
    </row>
    <row r="2" spans="1:12" x14ac:dyDescent="0.25">
      <c r="G2">
        <v>2433</v>
      </c>
      <c r="I2" t="s">
        <v>2</v>
      </c>
      <c r="J2">
        <f>B5</f>
        <v>520</v>
      </c>
    </row>
    <row r="3" spans="1:12" x14ac:dyDescent="0.25">
      <c r="A3" t="s">
        <v>0</v>
      </c>
      <c r="B3">
        <v>436</v>
      </c>
      <c r="C3" s="1">
        <v>27000</v>
      </c>
      <c r="D3" s="1">
        <f>B3*C3</f>
        <v>11772000</v>
      </c>
      <c r="G3">
        <v>997</v>
      </c>
    </row>
    <row r="4" spans="1:12" x14ac:dyDescent="0.25">
      <c r="A4" t="s">
        <v>1</v>
      </c>
      <c r="B4">
        <v>554</v>
      </c>
      <c r="C4" s="1">
        <v>20000</v>
      </c>
      <c r="D4" s="1">
        <f t="shared" ref="D4:D5" si="0">B4*C4</f>
        <v>11080000</v>
      </c>
      <c r="G4">
        <f>405*6</f>
        <v>2430</v>
      </c>
      <c r="I4" t="s">
        <v>6</v>
      </c>
      <c r="J4" s="4">
        <f>G6*J1</f>
        <v>6775200</v>
      </c>
    </row>
    <row r="5" spans="1:12" x14ac:dyDescent="0.25">
      <c r="A5" s="2" t="s">
        <v>2</v>
      </c>
      <c r="B5" s="2">
        <v>520</v>
      </c>
      <c r="C5" s="3">
        <f>J5</f>
        <v>13029.23076923077</v>
      </c>
      <c r="D5" s="3">
        <f t="shared" si="0"/>
        <v>6775200</v>
      </c>
      <c r="G5" s="2" t="s">
        <v>3</v>
      </c>
      <c r="I5" t="s">
        <v>7</v>
      </c>
      <c r="J5" s="4">
        <f>J4/J2</f>
        <v>13029.23076923077</v>
      </c>
    </row>
    <row r="6" spans="1:12" x14ac:dyDescent="0.25">
      <c r="B6">
        <f>SUM(B3:B5)</f>
        <v>1510</v>
      </c>
      <c r="D6" s="4">
        <f>SUM(D3:D5)</f>
        <v>29627200</v>
      </c>
      <c r="F6" t="s">
        <v>22</v>
      </c>
      <c r="G6">
        <f>SUM(G1:G5)</f>
        <v>8469</v>
      </c>
    </row>
    <row r="7" spans="1:12" x14ac:dyDescent="0.25">
      <c r="B7" s="8"/>
      <c r="C7" s="8"/>
      <c r="D7" s="9"/>
      <c r="E7" s="10"/>
    </row>
    <row r="8" spans="1:12" x14ac:dyDescent="0.25">
      <c r="A8" t="s">
        <v>32</v>
      </c>
      <c r="D8" s="4">
        <f>D6</f>
        <v>29627200</v>
      </c>
    </row>
    <row r="9" spans="1:12" x14ac:dyDescent="0.25">
      <c r="A9" s="2" t="s">
        <v>33</v>
      </c>
      <c r="B9" s="2"/>
      <c r="C9" s="2"/>
      <c r="D9" s="11">
        <f>9800000+27200</f>
        <v>9827200</v>
      </c>
    </row>
    <row r="10" spans="1:12" x14ac:dyDescent="0.25">
      <c r="A10" s="12" t="s">
        <v>26</v>
      </c>
      <c r="D10" s="4">
        <f>D8-D9</f>
        <v>19800000</v>
      </c>
    </row>
    <row r="11" spans="1:12" x14ac:dyDescent="0.25">
      <c r="D11" s="4"/>
    </row>
    <row r="12" spans="1:12" x14ac:dyDescent="0.25">
      <c r="A12" t="s">
        <v>24</v>
      </c>
      <c r="D12" s="4"/>
    </row>
    <row r="13" spans="1:12" x14ac:dyDescent="0.25">
      <c r="A13" t="s">
        <v>23</v>
      </c>
      <c r="B13" t="s">
        <v>15</v>
      </c>
      <c r="C13" t="s">
        <v>16</v>
      </c>
      <c r="D13" t="s">
        <v>17</v>
      </c>
      <c r="E13" t="s">
        <v>25</v>
      </c>
    </row>
    <row r="14" spans="1:12" x14ac:dyDescent="0.25">
      <c r="A14" t="s">
        <v>10</v>
      </c>
      <c r="B14">
        <v>2</v>
      </c>
      <c r="C14">
        <v>0</v>
      </c>
      <c r="D14">
        <v>35.561399999999999</v>
      </c>
      <c r="E14" t="s">
        <v>19</v>
      </c>
      <c r="J14" s="7"/>
    </row>
    <row r="15" spans="1:12" x14ac:dyDescent="0.25">
      <c r="A15" t="s">
        <v>11</v>
      </c>
      <c r="B15">
        <v>0</v>
      </c>
      <c r="C15">
        <v>63</v>
      </c>
      <c r="D15">
        <v>16.1477</v>
      </c>
      <c r="J15" s="7"/>
    </row>
    <row r="16" spans="1:12" x14ac:dyDescent="0.25">
      <c r="A16" t="s">
        <v>12</v>
      </c>
      <c r="B16">
        <v>1</v>
      </c>
      <c r="C16">
        <v>93</v>
      </c>
      <c r="D16">
        <v>23.864899999999999</v>
      </c>
      <c r="E16" t="s">
        <v>20</v>
      </c>
    </row>
    <row r="17" spans="1:6" x14ac:dyDescent="0.25">
      <c r="A17" t="s">
        <v>13</v>
      </c>
      <c r="B17">
        <v>0</v>
      </c>
      <c r="C17">
        <v>91</v>
      </c>
      <c r="D17">
        <v>22.281500000000001</v>
      </c>
    </row>
    <row r="18" spans="1:6" x14ac:dyDescent="0.25">
      <c r="A18" t="s">
        <v>14</v>
      </c>
      <c r="B18">
        <v>1</v>
      </c>
      <c r="C18">
        <v>59</v>
      </c>
      <c r="D18">
        <v>20.681799999999999</v>
      </c>
      <c r="E18" t="s">
        <v>21</v>
      </c>
    </row>
    <row r="19" spans="1:6" x14ac:dyDescent="0.25">
      <c r="A19" s="2" t="s">
        <v>18</v>
      </c>
      <c r="B19" s="2">
        <v>0</v>
      </c>
      <c r="C19" s="2">
        <v>80</v>
      </c>
      <c r="D19" s="2">
        <v>5.0018000000000002</v>
      </c>
    </row>
    <row r="20" spans="1:6" x14ac:dyDescent="0.25">
      <c r="C20">
        <f>SUM(C14:C19)</f>
        <v>386</v>
      </c>
      <c r="D20">
        <f>SUM(D14:D19)</f>
        <v>123.5391</v>
      </c>
    </row>
    <row r="22" spans="1:6" x14ac:dyDescent="0.25">
      <c r="A22" t="s">
        <v>27</v>
      </c>
      <c r="D22">
        <f>B6-C20</f>
        <v>1124</v>
      </c>
    </row>
    <row r="23" spans="1:6" x14ac:dyDescent="0.25">
      <c r="A23" t="s">
        <v>28</v>
      </c>
      <c r="D23" s="7">
        <f>D10/D22</f>
        <v>17615.658362989325</v>
      </c>
    </row>
    <row r="25" spans="1:6" x14ac:dyDescent="0.25">
      <c r="B25" t="s">
        <v>29</v>
      </c>
      <c r="C25" t="s">
        <v>30</v>
      </c>
      <c r="D25" t="s">
        <v>31</v>
      </c>
    </row>
    <row r="26" spans="1:6" x14ac:dyDescent="0.25">
      <c r="A26" t="s">
        <v>0</v>
      </c>
      <c r="B26">
        <v>436</v>
      </c>
      <c r="C26">
        <f>C14+C15+C16+C17+C18</f>
        <v>306</v>
      </c>
      <c r="D26">
        <f>B26-C26</f>
        <v>130</v>
      </c>
      <c r="E26" s="4">
        <f>C3</f>
        <v>27000</v>
      </c>
      <c r="F26" s="4">
        <f>D26*E26</f>
        <v>3510000</v>
      </c>
    </row>
    <row r="27" spans="1:6" x14ac:dyDescent="0.25">
      <c r="A27" t="s">
        <v>1</v>
      </c>
      <c r="B27">
        <v>554</v>
      </c>
      <c r="C27">
        <f>C19</f>
        <v>80</v>
      </c>
      <c r="D27">
        <f t="shared" ref="D27:D28" si="1">B27-C27</f>
        <v>474</v>
      </c>
      <c r="E27" s="4">
        <f t="shared" ref="E27:E28" si="2">C4</f>
        <v>20000</v>
      </c>
      <c r="F27" s="4">
        <f t="shared" ref="F27:F28" si="3">D27*E27</f>
        <v>9480000</v>
      </c>
    </row>
    <row r="28" spans="1:6" x14ac:dyDescent="0.25">
      <c r="A28" s="2" t="s">
        <v>2</v>
      </c>
      <c r="B28" s="2">
        <v>520</v>
      </c>
      <c r="C28" s="2">
        <v>0</v>
      </c>
      <c r="D28" s="2">
        <f t="shared" si="1"/>
        <v>520</v>
      </c>
      <c r="E28" s="11">
        <f t="shared" si="2"/>
        <v>13029.23076923077</v>
      </c>
      <c r="F28" s="11">
        <f t="shared" si="3"/>
        <v>6775200</v>
      </c>
    </row>
    <row r="29" spans="1:6" x14ac:dyDescent="0.25">
      <c r="F29" s="4">
        <f>SUM(F26:F28)</f>
        <v>19765200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Rio Tinto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Langston, Gary (KUC)</dc:creator>
  <cp:lastModifiedBy>Langston, Gary (RTKC)</cp:lastModifiedBy>
  <dcterms:created xsi:type="dcterms:W3CDTF">2014-10-31T18:11:58Z</dcterms:created>
  <dcterms:modified xsi:type="dcterms:W3CDTF">2016-03-14T21:32:43Z</dcterms:modified>
</cp:coreProperties>
</file>